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Great Brickhill\Budget and Precept 2025-26\"/>
    </mc:Choice>
  </mc:AlternateContent>
  <xr:revisionPtr revIDLastSave="0" documentId="13_ncr:1_{E52B4199-5462-46A0-B0D9-A601F990412D}" xr6:coauthVersionLast="47" xr6:coauthVersionMax="47" xr10:uidLastSave="{00000000-0000-0000-0000-000000000000}"/>
  <bookViews>
    <workbookView xWindow="-110" yWindow="-110" windowWidth="19420" windowHeight="10300" firstSheet="2" activeTab="5" xr2:uid="{53063100-8F5E-4CA6-8EA1-3E1936D317A0}"/>
  </bookViews>
  <sheets>
    <sheet name="Income" sheetId="1" r:id="rId1"/>
    <sheet name="Expenditure" sheetId="2" r:id="rId2"/>
    <sheet name="Budget Regular" sheetId="3" r:id="rId3"/>
    <sheet name="Budget - Projects" sheetId="5" r:id="rId4"/>
    <sheet name="Budget - income" sheetId="6" r:id="rId5"/>
    <sheet name="Reconciliation" sheetId="4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B107" i="2" l="1"/>
  <c r="I25" i="3"/>
  <c r="I6" i="5"/>
  <c r="I4" i="5"/>
  <c r="I5" i="5"/>
  <c r="I26" i="3" l="1"/>
  <c r="I4" i="3"/>
  <c r="I17" i="3"/>
  <c r="I13" i="3"/>
  <c r="I22" i="3"/>
  <c r="I10" i="3"/>
  <c r="I21" i="3"/>
  <c r="Z107" i="2"/>
  <c r="E23" i="3" l="1"/>
  <c r="I23" i="3"/>
  <c r="J23" i="3" s="1"/>
  <c r="E21" i="3"/>
  <c r="J21" i="3"/>
  <c r="G8" i="6" l="1"/>
  <c r="G7" i="6"/>
  <c r="G6" i="6"/>
  <c r="G3" i="6"/>
  <c r="G14" i="6" l="1"/>
  <c r="T107" i="2"/>
  <c r="L19" i="1"/>
  <c r="AA107" i="2"/>
  <c r="G19" i="1"/>
  <c r="E4" i="3"/>
  <c r="E5" i="3"/>
  <c r="E6" i="3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2" i="3"/>
  <c r="E24" i="3"/>
  <c r="E25" i="3"/>
  <c r="E3" i="3"/>
  <c r="Q107" i="2"/>
  <c r="U107" i="2"/>
  <c r="AC107" i="2"/>
  <c r="L107" i="2"/>
  <c r="W107" i="2"/>
  <c r="M19" i="1"/>
  <c r="AF107" i="2"/>
  <c r="M107" i="2"/>
  <c r="V107" i="2"/>
  <c r="AD107" i="2"/>
  <c r="I8" i="5"/>
  <c r="C14" i="6"/>
  <c r="E14" i="6"/>
  <c r="P107" i="2"/>
  <c r="AE107" i="2"/>
  <c r="R107" i="2"/>
  <c r="AG107" i="2"/>
  <c r="J107" i="2"/>
  <c r="X107" i="2"/>
  <c r="G107" i="2"/>
  <c r="H107" i="2"/>
  <c r="I107" i="2"/>
  <c r="K107" i="2"/>
  <c r="N107" i="2"/>
  <c r="O107" i="2"/>
  <c r="S107" i="2"/>
  <c r="Y107" i="2"/>
  <c r="I19" i="1"/>
  <c r="K8" i="4"/>
  <c r="K19" i="4" s="1"/>
  <c r="I9" i="5"/>
  <c r="I7" i="5"/>
  <c r="J22" i="3"/>
  <c r="J25" i="3"/>
  <c r="G12" i="5"/>
  <c r="I24" i="3"/>
  <c r="J24" i="3" s="1"/>
  <c r="D28" i="3"/>
  <c r="D33" i="3" s="1"/>
  <c r="D19" i="4"/>
  <c r="J19" i="1"/>
  <c r="H19" i="1"/>
  <c r="F19" i="1"/>
  <c r="E19" i="1"/>
  <c r="D19" i="1"/>
  <c r="I5" i="3"/>
  <c r="J5" i="3" s="1"/>
  <c r="I6" i="3"/>
  <c r="J6" i="3" s="1"/>
  <c r="I7" i="3"/>
  <c r="J7" i="3" s="1"/>
  <c r="I8" i="3"/>
  <c r="J8" i="3" s="1"/>
  <c r="I9" i="3"/>
  <c r="J9" i="3" s="1"/>
  <c r="J10" i="3"/>
  <c r="I11" i="3"/>
  <c r="J11" i="3" s="1"/>
  <c r="I12" i="3"/>
  <c r="J12" i="3" s="1"/>
  <c r="J13" i="3"/>
  <c r="I14" i="3"/>
  <c r="J14" i="3" s="1"/>
  <c r="I15" i="3"/>
  <c r="J15" i="3" s="1"/>
  <c r="I16" i="3"/>
  <c r="J16" i="3" s="1"/>
  <c r="J17" i="3"/>
  <c r="I18" i="3"/>
  <c r="J18" i="3" s="1"/>
  <c r="I19" i="3"/>
  <c r="J19" i="3" s="1"/>
  <c r="I20" i="3"/>
  <c r="J20" i="3" s="1"/>
  <c r="J4" i="3"/>
  <c r="I3" i="3"/>
  <c r="J3" i="3" s="1"/>
  <c r="E12" i="5"/>
  <c r="F107" i="2"/>
  <c r="D12" i="5"/>
  <c r="C28" i="3"/>
  <c r="C33" i="3" s="1"/>
  <c r="AH107" i="2" l="1"/>
  <c r="I12" i="5"/>
  <c r="E28" i="3"/>
  <c r="I28" i="3"/>
  <c r="J28" i="3" s="1"/>
</calcChain>
</file>

<file path=xl/sharedStrings.xml><?xml version="1.0" encoding="utf-8"?>
<sst xmlns="http://schemas.openxmlformats.org/spreadsheetml/2006/main" count="456" uniqueCount="169">
  <si>
    <t>Income</t>
  </si>
  <si>
    <t>Expected</t>
  </si>
  <si>
    <t>Received</t>
  </si>
  <si>
    <t>Balance</t>
  </si>
  <si>
    <t>Notes</t>
  </si>
  <si>
    <t>Precept</t>
  </si>
  <si>
    <t>Bank Int</t>
  </si>
  <si>
    <t>VAT</t>
  </si>
  <si>
    <t>Grants</t>
  </si>
  <si>
    <t>TOTAL</t>
  </si>
  <si>
    <t>Date</t>
  </si>
  <si>
    <t>Mowing</t>
  </si>
  <si>
    <t>Item</t>
  </si>
  <si>
    <t>Method</t>
  </si>
  <si>
    <t>Payee</t>
  </si>
  <si>
    <t>Amount</t>
  </si>
  <si>
    <t>Grass Cutting</t>
  </si>
  <si>
    <t>Street Lights</t>
  </si>
  <si>
    <t>Clerk salary</t>
  </si>
  <si>
    <t>Clerk Exp</t>
  </si>
  <si>
    <t>Audit</t>
  </si>
  <si>
    <t>Insurance</t>
  </si>
  <si>
    <t>Newsletter</t>
  </si>
  <si>
    <t>Churchyard</t>
  </si>
  <si>
    <t>Clock</t>
  </si>
  <si>
    <t>Dog Bins</t>
  </si>
  <si>
    <t>Payroll</t>
  </si>
  <si>
    <t>Cllr Exp</t>
  </si>
  <si>
    <t>Play Insp</t>
  </si>
  <si>
    <t>Play Maint</t>
  </si>
  <si>
    <t>MUGA</t>
  </si>
  <si>
    <t>Youth Café</t>
  </si>
  <si>
    <t>Gen Village</t>
  </si>
  <si>
    <t>Hall Fund</t>
  </si>
  <si>
    <t>Received from</t>
  </si>
  <si>
    <t>Budget</t>
  </si>
  <si>
    <t>Budgeted</t>
  </si>
  <si>
    <t>Spent to date</t>
  </si>
  <si>
    <t>Reconciliation</t>
  </si>
  <si>
    <t>Accts Book</t>
  </si>
  <si>
    <t>Bank Balances</t>
  </si>
  <si>
    <t>Opening Balance</t>
  </si>
  <si>
    <t>Receipts</t>
  </si>
  <si>
    <t>Payments</t>
  </si>
  <si>
    <t>Community 70043818</t>
  </si>
  <si>
    <t>Reserve 60095893</t>
  </si>
  <si>
    <t>MUGA 00058068</t>
  </si>
  <si>
    <t>Hall 10893439</t>
  </si>
  <si>
    <t>Unpaid</t>
  </si>
  <si>
    <t>Late credit</t>
  </si>
  <si>
    <t>Projects</t>
  </si>
  <si>
    <t>Receipts/grants</t>
  </si>
  <si>
    <t>Clerk salary inc tax</t>
  </si>
  <si>
    <t>Clerk Office exp</t>
  </si>
  <si>
    <t>Audit fees</t>
  </si>
  <si>
    <t>Dog bins</t>
  </si>
  <si>
    <t>Cllrs exp</t>
  </si>
  <si>
    <t>Play area inspec</t>
  </si>
  <si>
    <t>Play area maint</t>
  </si>
  <si>
    <t>Other</t>
  </si>
  <si>
    <t>BALANCE</t>
  </si>
  <si>
    <t>Traffic Calm</t>
  </si>
  <si>
    <t>Gen Village Exp</t>
  </si>
  <si>
    <t>Proj Exp</t>
  </si>
  <si>
    <t>Total</t>
  </si>
  <si>
    <t>Subs/Website/Parish Online</t>
  </si>
  <si>
    <t>VIC Maintenance</t>
  </si>
  <si>
    <t>Bank Transfer</t>
  </si>
  <si>
    <t>VIC Maint</t>
  </si>
  <si>
    <t>Rent CC/Tennis/Allots</t>
  </si>
  <si>
    <t>Sinking Fund</t>
  </si>
  <si>
    <t>Battery storage/EV charger</t>
  </si>
  <si>
    <t>MUGA Maint</t>
  </si>
  <si>
    <t>K Barker</t>
  </si>
  <si>
    <t>Salary</t>
  </si>
  <si>
    <t>% left</t>
  </si>
  <si>
    <t>On target</t>
  </si>
  <si>
    <t>Carry fwd</t>
  </si>
  <si>
    <t>Spend</t>
  </si>
  <si>
    <t>Subs/Website/P Online</t>
  </si>
  <si>
    <t>Tennis Club rent</t>
  </si>
  <si>
    <t>Allotments</t>
  </si>
  <si>
    <t>Cricket Club rent</t>
  </si>
  <si>
    <t>Neigh Plan</t>
  </si>
  <si>
    <t>Legal Contingency</t>
  </si>
  <si>
    <t>Maint/Gen/Legal/Lights/Security</t>
  </si>
  <si>
    <t xml:space="preserve">Heritage Site </t>
  </si>
  <si>
    <t>Legal Cont</t>
  </si>
  <si>
    <t>Bucks Council</t>
  </si>
  <si>
    <t>Chq</t>
  </si>
  <si>
    <t>Transfer</t>
  </si>
  <si>
    <t>Budget 2025/26</t>
  </si>
  <si>
    <t>Contingency</t>
  </si>
  <si>
    <t>Traffic Calming Measures</t>
  </si>
  <si>
    <t>Community Coffee Bar</t>
  </si>
  <si>
    <t>Expenses</t>
  </si>
  <si>
    <t>HMRC</t>
  </si>
  <si>
    <t>Clerks Tax</t>
  </si>
  <si>
    <t>Turneys</t>
  </si>
  <si>
    <t>BKV</t>
  </si>
  <si>
    <t>Competition</t>
  </si>
  <si>
    <t>C Leech</t>
  </si>
  <si>
    <t>P Jennings</t>
  </si>
  <si>
    <t>Copywrite</t>
  </si>
  <si>
    <t>NBPPC</t>
  </si>
  <si>
    <t>Bluestone</t>
  </si>
  <si>
    <t>R Kettle</t>
  </si>
  <si>
    <t>Land Search</t>
  </si>
  <si>
    <t>Dog Bin</t>
  </si>
  <si>
    <t>Printing NP</t>
  </si>
  <si>
    <t>Funding</t>
  </si>
  <si>
    <t>Membership</t>
  </si>
  <si>
    <t>Mower Petrol</t>
  </si>
  <si>
    <t>Build Reg Fee</t>
  </si>
  <si>
    <t>M Loxley</t>
  </si>
  <si>
    <t>So Simple Security</t>
  </si>
  <si>
    <t>CCTV</t>
  </si>
  <si>
    <t>SSE</t>
  </si>
  <si>
    <t>Electricity</t>
  </si>
  <si>
    <t>B Osborne</t>
  </si>
  <si>
    <t>BMKALC</t>
  </si>
  <si>
    <t>Denne Eng</t>
  </si>
  <si>
    <t>Zurich</t>
  </si>
  <si>
    <t>Dooley Limited</t>
  </si>
  <si>
    <t>Subscription</t>
  </si>
  <si>
    <t>Materials</t>
  </si>
  <si>
    <t>Café works</t>
  </si>
  <si>
    <t>Barclays Bank</t>
  </si>
  <si>
    <t>Playsafety</t>
  </si>
  <si>
    <t>W J Marshall</t>
  </si>
  <si>
    <t>Play Area Inspec</t>
  </si>
  <si>
    <t>Wifi upgrade</t>
  </si>
  <si>
    <t>A Bhadri</t>
  </si>
  <si>
    <t>Disbursements</t>
  </si>
  <si>
    <t>Posts</t>
  </si>
  <si>
    <t>I Mears</t>
  </si>
  <si>
    <t>Hanging Baskets</t>
  </si>
  <si>
    <t>Budget Income 2025/26</t>
  </si>
  <si>
    <t>Election Expenses</t>
  </si>
  <si>
    <t>Mower/Petrol</t>
  </si>
  <si>
    <t>Cricket Club</t>
  </si>
  <si>
    <t>Parish Hall Committee</t>
  </si>
  <si>
    <t>PKF</t>
  </si>
  <si>
    <t>D Bhadri</t>
  </si>
  <si>
    <t>Mower Service</t>
  </si>
  <si>
    <t>Heritage Website</t>
  </si>
  <si>
    <t>Signs</t>
  </si>
  <si>
    <t>Tennis Club</t>
  </si>
  <si>
    <t>GB Cricket Club</t>
  </si>
  <si>
    <t>D Bratt</t>
  </si>
  <si>
    <t>Aubergine</t>
  </si>
  <si>
    <t>CPRE</t>
  </si>
  <si>
    <t>Comm Heartbeat</t>
  </si>
  <si>
    <t>Ground renovation</t>
  </si>
  <si>
    <t>Zoom renewal</t>
  </si>
  <si>
    <t>Website setup</t>
  </si>
  <si>
    <t>Parish Online</t>
  </si>
  <si>
    <t>Webinar</t>
  </si>
  <si>
    <t>Defib Pads</t>
  </si>
  <si>
    <t>Smith of Derby</t>
  </si>
  <si>
    <t>S Kobewka</t>
  </si>
  <si>
    <t>Wreath</t>
  </si>
  <si>
    <t>Website add cont</t>
  </si>
  <si>
    <t>Clock service</t>
  </si>
  <si>
    <t>Mower Petrol/Exp</t>
  </si>
  <si>
    <t>Andy Muskett</t>
  </si>
  <si>
    <t>SLCC</t>
  </si>
  <si>
    <t>Light re-locate</t>
  </si>
  <si>
    <t>Defib battery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</si>
</sst>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92D050"/>
      <name val="Calibri"/>
      <family val="2"/>
      <scheme val="minor"/>
    </font>
    <font>
      <b/>
      <sz val="11"/>
      <color rgb="FF92D050"/>
      <name val="Calibri"/>
      <family val="2"/>
      <scheme val="minor"/>
    </font>
    <font>
      <sz val="11"/>
      <color theme="9" tint="0.3999755851924192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14" fontId="0" fillId="0" borderId="0" xfId="0" applyNumberFormat="1"/>
    <xf numFmtId="4" fontId="0" fillId="0" borderId="0" xfId="0" applyNumberFormat="1"/>
    <xf numFmtId="3" fontId="0" fillId="0" borderId="0" xfId="0" applyNumberFormat="1"/>
    <xf numFmtId="4" fontId="1" fillId="0" borderId="0" xfId="0" applyNumberFormat="1" applyFont="1"/>
    <xf numFmtId="2" fontId="0" fillId="0" borderId="0" xfId="0" applyNumberFormat="1"/>
    <xf numFmtId="2" fontId="1" fillId="0" borderId="0" xfId="0" applyNumberFormat="1" applyFont="1"/>
    <xf numFmtId="164" fontId="0" fillId="0" borderId="0" xfId="0" applyNumberFormat="1"/>
    <xf numFmtId="0" fontId="1" fillId="0" borderId="0" xfId="0" applyFont="1" applyAlignment="1">
      <alignment horizontal="center"/>
    </xf>
    <xf numFmtId="9" fontId="0" fillId="0" borderId="0" xfId="0" applyNumberFormat="1" applyAlignment="1">
      <alignment horizontal="center"/>
    </xf>
    <xf numFmtId="9" fontId="2" fillId="0" borderId="0" xfId="0" applyNumberFormat="1" applyFont="1" applyAlignment="1">
      <alignment horizontal="center"/>
    </xf>
    <xf numFmtId="9" fontId="3" fillId="0" borderId="0" xfId="0" applyNumberFormat="1" applyFont="1" applyAlignment="1">
      <alignment horizontal="center"/>
    </xf>
    <xf numFmtId="9" fontId="4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A50D65-2CDA-4BC7-BA93-450417B10D28}">
  <dimension ref="A1:M19"/>
  <sheetViews>
    <sheetView workbookViewId="0">
      <pane ySplit="1" topLeftCell="A2" activePane="bottomLeft" state="frozen"/>
      <selection pane="bottomLeft" activeCell="D17" sqref="D17"/>
    </sheetView>
  </sheetViews>
  <sheetFormatPr defaultRowHeight="14.5" x14ac:dyDescent="0.35"/>
  <cols>
    <col min="1" max="1" width="10.81640625" bestFit="1" customWidth="1"/>
    <col min="2" max="2" width="13.1796875" customWidth="1"/>
    <col min="3" max="3" width="13.90625" customWidth="1"/>
    <col min="5" max="5" width="9.54296875" bestFit="1" customWidth="1"/>
    <col min="9" max="9" width="21" customWidth="1"/>
    <col min="11" max="11" width="12.1796875" customWidth="1"/>
  </cols>
  <sheetData>
    <row r="1" spans="1:13" s="1" customFormat="1" x14ac:dyDescent="0.35">
      <c r="A1" s="1" t="s">
        <v>10</v>
      </c>
      <c r="B1" s="1" t="s">
        <v>34</v>
      </c>
      <c r="D1" s="1" t="s">
        <v>15</v>
      </c>
      <c r="E1" s="1" t="s">
        <v>5</v>
      </c>
      <c r="F1" s="1" t="s">
        <v>6</v>
      </c>
      <c r="G1" s="1" t="s">
        <v>7</v>
      </c>
      <c r="H1" s="1" t="s">
        <v>11</v>
      </c>
      <c r="I1" s="1" t="s">
        <v>69</v>
      </c>
      <c r="J1" s="1" t="s">
        <v>30</v>
      </c>
      <c r="K1" s="1" t="s">
        <v>86</v>
      </c>
      <c r="L1" s="1" t="s">
        <v>8</v>
      </c>
      <c r="M1" s="1" t="s">
        <v>59</v>
      </c>
    </row>
    <row r="2" spans="1:13" x14ac:dyDescent="0.35">
      <c r="A2" s="2">
        <v>45758</v>
      </c>
      <c r="B2" t="s">
        <v>88</v>
      </c>
      <c r="D2" s="3">
        <v>24662</v>
      </c>
      <c r="E2" s="3">
        <v>24662</v>
      </c>
      <c r="H2" s="3"/>
      <c r="J2" s="3"/>
      <c r="K2" s="3"/>
    </row>
    <row r="3" spans="1:13" ht="13.5" customHeight="1" x14ac:dyDescent="0.35">
      <c r="A3" s="2">
        <v>45793</v>
      </c>
      <c r="B3" t="s">
        <v>88</v>
      </c>
      <c r="C3" s="2"/>
      <c r="D3" s="3">
        <v>1997.86</v>
      </c>
      <c r="E3" s="6"/>
      <c r="G3" s="3"/>
      <c r="H3">
        <v>1997.86</v>
      </c>
      <c r="I3" s="6"/>
      <c r="J3" s="6"/>
      <c r="K3" s="6"/>
      <c r="L3" s="6"/>
    </row>
    <row r="4" spans="1:13" ht="13.5" customHeight="1" x14ac:dyDescent="0.35">
      <c r="A4" s="2">
        <v>45810</v>
      </c>
      <c r="B4" t="s">
        <v>127</v>
      </c>
      <c r="C4" s="2"/>
      <c r="D4" s="3">
        <v>20.010000000000002</v>
      </c>
      <c r="E4" s="6"/>
      <c r="F4">
        <v>20.010000000000002</v>
      </c>
      <c r="G4" s="3"/>
      <c r="I4" s="6"/>
      <c r="J4" s="6"/>
      <c r="K4" s="6"/>
      <c r="L4" s="6"/>
    </row>
    <row r="5" spans="1:13" ht="13.5" customHeight="1" x14ac:dyDescent="0.35">
      <c r="A5" s="2">
        <v>45810</v>
      </c>
      <c r="B5" t="s">
        <v>127</v>
      </c>
      <c r="C5" s="2"/>
      <c r="D5" s="3">
        <v>47.31</v>
      </c>
      <c r="E5" s="6"/>
      <c r="F5">
        <v>47.31</v>
      </c>
      <c r="G5" s="3"/>
      <c r="I5" s="6"/>
      <c r="J5" s="6"/>
      <c r="K5" s="6"/>
      <c r="L5" s="6"/>
    </row>
    <row r="6" spans="1:13" ht="13.5" customHeight="1" x14ac:dyDescent="0.35">
      <c r="A6" s="2">
        <v>45810</v>
      </c>
      <c r="B6" t="s">
        <v>127</v>
      </c>
      <c r="C6" s="2"/>
      <c r="D6" s="3">
        <v>46.05</v>
      </c>
      <c r="E6" s="6"/>
      <c r="F6">
        <v>46.05</v>
      </c>
      <c r="G6" s="3"/>
      <c r="I6" s="6"/>
      <c r="J6" s="6"/>
      <c r="K6" s="6"/>
      <c r="L6" s="6"/>
    </row>
    <row r="7" spans="1:13" ht="13.5" customHeight="1" x14ac:dyDescent="0.35">
      <c r="A7" s="2">
        <v>45860</v>
      </c>
      <c r="B7" t="s">
        <v>132</v>
      </c>
      <c r="C7" s="2"/>
      <c r="D7" s="3">
        <v>50</v>
      </c>
      <c r="E7" s="6"/>
      <c r="G7" s="3"/>
      <c r="I7" s="6">
        <v>50</v>
      </c>
      <c r="J7" s="6"/>
      <c r="K7" s="6"/>
      <c r="L7" s="6"/>
    </row>
    <row r="8" spans="1:13" ht="13.5" customHeight="1" x14ac:dyDescent="0.35">
      <c r="A8" s="2">
        <v>45908</v>
      </c>
      <c r="B8" t="s">
        <v>127</v>
      </c>
      <c r="C8" s="2"/>
      <c r="D8" s="3">
        <v>33.159999999999997</v>
      </c>
      <c r="E8" s="6"/>
      <c r="F8">
        <v>33.159999999999997</v>
      </c>
      <c r="G8" s="3"/>
      <c r="I8" s="6"/>
      <c r="J8" s="6"/>
      <c r="K8" s="6"/>
      <c r="L8" s="6"/>
    </row>
    <row r="9" spans="1:13" ht="13.5" customHeight="1" x14ac:dyDescent="0.35">
      <c r="A9" s="2">
        <v>45908</v>
      </c>
      <c r="B9" t="s">
        <v>127</v>
      </c>
      <c r="C9" s="2"/>
      <c r="D9" s="3">
        <v>49.33</v>
      </c>
      <c r="E9" s="6"/>
      <c r="F9">
        <v>49.33</v>
      </c>
      <c r="G9" s="3"/>
      <c r="I9" s="6"/>
      <c r="J9" s="6"/>
      <c r="K9" s="6"/>
      <c r="L9" s="6"/>
    </row>
    <row r="10" spans="1:13" ht="13.5" customHeight="1" x14ac:dyDescent="0.35">
      <c r="A10" s="2">
        <v>45908</v>
      </c>
      <c r="B10" t="s">
        <v>127</v>
      </c>
      <c r="C10" s="2"/>
      <c r="D10" s="3">
        <v>6.79</v>
      </c>
      <c r="E10" s="6"/>
      <c r="F10">
        <v>6.79</v>
      </c>
      <c r="G10" s="3"/>
      <c r="I10" s="6"/>
      <c r="J10" s="6"/>
      <c r="K10" s="6"/>
      <c r="L10" s="6"/>
    </row>
    <row r="11" spans="1:13" ht="13.5" customHeight="1" x14ac:dyDescent="0.35">
      <c r="A11" s="2">
        <v>45919</v>
      </c>
      <c r="B11" t="s">
        <v>127</v>
      </c>
      <c r="C11" s="2"/>
      <c r="D11" s="3">
        <v>24662</v>
      </c>
      <c r="E11" s="6">
        <v>24662</v>
      </c>
      <c r="G11" s="3"/>
      <c r="I11" s="6"/>
      <c r="J11" s="6"/>
      <c r="K11" s="6"/>
      <c r="L11" s="6"/>
    </row>
    <row r="12" spans="1:13" ht="13.5" customHeight="1" x14ac:dyDescent="0.35">
      <c r="A12" s="2">
        <v>45901</v>
      </c>
      <c r="B12" t="s">
        <v>140</v>
      </c>
      <c r="C12" s="2"/>
      <c r="D12" s="3">
        <v>10</v>
      </c>
      <c r="E12" s="6"/>
      <c r="G12" s="3"/>
      <c r="I12" s="6">
        <v>10</v>
      </c>
      <c r="J12" s="6"/>
      <c r="K12" s="6"/>
      <c r="L12" s="6"/>
    </row>
    <row r="13" spans="1:13" ht="13.5" customHeight="1" x14ac:dyDescent="0.35">
      <c r="A13" s="2">
        <v>45988</v>
      </c>
      <c r="B13" t="s">
        <v>147</v>
      </c>
      <c r="C13" s="2"/>
      <c r="D13" s="3">
        <v>30</v>
      </c>
      <c r="E13" s="6"/>
      <c r="G13" s="3"/>
      <c r="I13" s="6">
        <v>30</v>
      </c>
      <c r="J13" s="6"/>
      <c r="K13" s="6"/>
      <c r="L13" s="6"/>
    </row>
    <row r="14" spans="1:13" ht="13.5" customHeight="1" x14ac:dyDescent="0.35">
      <c r="A14" s="2">
        <v>45999</v>
      </c>
      <c r="B14" t="s">
        <v>127</v>
      </c>
      <c r="C14" s="2"/>
      <c r="D14" s="3">
        <v>28.55</v>
      </c>
      <c r="E14" s="6"/>
      <c r="F14">
        <v>28.55</v>
      </c>
      <c r="G14" s="3"/>
      <c r="I14" s="6"/>
      <c r="J14" s="6"/>
      <c r="K14" s="6"/>
      <c r="L14" s="6"/>
    </row>
    <row r="15" spans="1:13" ht="13.5" customHeight="1" x14ac:dyDescent="0.35">
      <c r="A15" s="2">
        <v>45999</v>
      </c>
      <c r="B15" t="s">
        <v>127</v>
      </c>
      <c r="C15" s="2"/>
      <c r="D15" s="3">
        <v>43.51</v>
      </c>
      <c r="E15" s="6"/>
      <c r="F15">
        <v>43.51</v>
      </c>
      <c r="G15" s="3"/>
      <c r="I15" s="6"/>
      <c r="J15" s="6"/>
      <c r="K15" s="6"/>
      <c r="L15" s="6"/>
    </row>
    <row r="16" spans="1:13" ht="13.5" customHeight="1" x14ac:dyDescent="0.35">
      <c r="A16" s="2">
        <v>45999</v>
      </c>
      <c r="B16" t="s">
        <v>127</v>
      </c>
      <c r="C16" s="2"/>
      <c r="D16" s="3">
        <v>5.99</v>
      </c>
      <c r="E16" s="6"/>
      <c r="F16">
        <v>5.99</v>
      </c>
      <c r="G16" s="3"/>
      <c r="I16" s="6"/>
      <c r="J16" s="6"/>
      <c r="K16" s="6"/>
      <c r="L16" s="6"/>
    </row>
    <row r="17" spans="1:13" ht="13.5" customHeight="1" x14ac:dyDescent="0.35">
      <c r="A17" s="2"/>
      <c r="C17" s="2"/>
      <c r="D17" s="3"/>
      <c r="E17" s="6"/>
      <c r="G17" s="3"/>
      <c r="I17" s="6"/>
      <c r="J17" s="6"/>
      <c r="K17" s="6"/>
      <c r="L17" s="6"/>
    </row>
    <row r="19" spans="1:13" s="1" customFormat="1" x14ac:dyDescent="0.35">
      <c r="A19" s="1" t="s">
        <v>9</v>
      </c>
      <c r="D19" s="7">
        <f>SUM(D2:D18)</f>
        <v>51692.560000000005</v>
      </c>
      <c r="E19" s="7">
        <f>SUM(E2:E18)</f>
        <v>49324</v>
      </c>
      <c r="F19" s="7">
        <f>SUM(F2:F18)</f>
        <v>280.70000000000005</v>
      </c>
      <c r="G19" s="7">
        <f>SUM(G3:G18)</f>
        <v>0</v>
      </c>
      <c r="H19" s="1">
        <f>SUM(H2:H18)</f>
        <v>1997.86</v>
      </c>
      <c r="I19" s="7">
        <f>SUM(I2:I18)</f>
        <v>90</v>
      </c>
      <c r="J19" s="7">
        <f>SUM(J2:J18)</f>
        <v>0</v>
      </c>
      <c r="K19" s="7">
        <v>0</v>
      </c>
      <c r="L19" s="7">
        <f>SUM(L2:L18)</f>
        <v>0</v>
      </c>
      <c r="M19" s="7">
        <f>SUM(M3:M18)</f>
        <v>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8AA49E-17C9-43D7-85ED-530A201B599F}">
  <dimension ref="A1:AH107"/>
  <sheetViews>
    <sheetView workbookViewId="0">
      <pane ySplit="1" topLeftCell="A93" activePane="bottomLeft" state="frozen"/>
      <selection pane="bottomLeft" activeCell="F108" sqref="F108"/>
    </sheetView>
  </sheetViews>
  <sheetFormatPr defaultRowHeight="14.5" x14ac:dyDescent="0.35"/>
  <cols>
    <col min="1" max="1" width="10.54296875" bestFit="1" customWidth="1"/>
    <col min="3" max="3" width="13.36328125" customWidth="1"/>
    <col min="4" max="4" width="20.1796875" customWidth="1"/>
    <col min="5" max="5" width="16.26953125" customWidth="1"/>
    <col min="8" max="8" width="11.81640625" customWidth="1"/>
    <col min="9" max="9" width="11.1796875" customWidth="1"/>
    <col min="10" max="10" width="10.453125" customWidth="1"/>
    <col min="14" max="14" width="20.6328125" customWidth="1"/>
    <col min="15" max="15" width="10.1796875" customWidth="1"/>
    <col min="16" max="16" width="9.90625" customWidth="1"/>
    <col min="22" max="22" width="9.81640625" customWidth="1"/>
    <col min="24" max="24" width="10.453125" customWidth="1"/>
    <col min="25" max="28" width="10.1796875" customWidth="1"/>
    <col min="30" max="30" width="13.81640625" customWidth="1"/>
    <col min="31" max="31" width="12.08984375" customWidth="1"/>
    <col min="32" max="32" width="11" customWidth="1"/>
    <col min="33" max="33" width="9.36328125" bestFit="1" customWidth="1"/>
  </cols>
  <sheetData>
    <row r="1" spans="1:33" s="1" customFormat="1" x14ac:dyDescent="0.35">
      <c r="A1" s="1" t="s">
        <v>10</v>
      </c>
      <c r="C1" s="1" t="s">
        <v>13</v>
      </c>
      <c r="D1" s="1" t="s">
        <v>14</v>
      </c>
      <c r="F1" s="1" t="s">
        <v>15</v>
      </c>
      <c r="G1" s="1" t="s">
        <v>7</v>
      </c>
      <c r="H1" s="1" t="s">
        <v>16</v>
      </c>
      <c r="I1" s="1" t="s">
        <v>17</v>
      </c>
      <c r="J1" s="1" t="s">
        <v>18</v>
      </c>
      <c r="K1" s="1" t="s">
        <v>19</v>
      </c>
      <c r="L1" s="1" t="s">
        <v>20</v>
      </c>
      <c r="M1" s="1" t="s">
        <v>21</v>
      </c>
      <c r="N1" s="1" t="s">
        <v>79</v>
      </c>
      <c r="O1" s="1" t="s">
        <v>22</v>
      </c>
      <c r="P1" s="1" t="s">
        <v>23</v>
      </c>
      <c r="Q1" s="1" t="s">
        <v>24</v>
      </c>
      <c r="R1" s="1" t="s">
        <v>25</v>
      </c>
      <c r="S1" s="1" t="s">
        <v>26</v>
      </c>
      <c r="T1" s="1" t="s">
        <v>27</v>
      </c>
      <c r="U1" s="1" t="s">
        <v>28</v>
      </c>
      <c r="V1" s="1" t="s">
        <v>29</v>
      </c>
      <c r="W1" s="1" t="s">
        <v>30</v>
      </c>
      <c r="X1" s="1" t="s">
        <v>31</v>
      </c>
      <c r="Y1" s="1" t="s">
        <v>32</v>
      </c>
      <c r="Z1" s="1" t="s">
        <v>83</v>
      </c>
      <c r="AA1" s="1" t="s">
        <v>68</v>
      </c>
      <c r="AB1" s="1" t="s">
        <v>87</v>
      </c>
      <c r="AC1" s="1" t="s">
        <v>33</v>
      </c>
      <c r="AD1" s="1" t="s">
        <v>70</v>
      </c>
      <c r="AE1" s="1" t="s">
        <v>61</v>
      </c>
      <c r="AF1" s="1" t="s">
        <v>50</v>
      </c>
      <c r="AG1" s="1" t="s">
        <v>59</v>
      </c>
    </row>
    <row r="2" spans="1:33" x14ac:dyDescent="0.35">
      <c r="A2" s="2">
        <v>45748</v>
      </c>
      <c r="C2" t="s">
        <v>67</v>
      </c>
      <c r="D2" t="s">
        <v>73</v>
      </c>
      <c r="E2" t="s">
        <v>74</v>
      </c>
      <c r="F2" s="6">
        <v>654.29999999999995</v>
      </c>
      <c r="J2" s="6">
        <v>654.29999999999995</v>
      </c>
      <c r="Y2" s="6"/>
      <c r="Z2" s="6"/>
    </row>
    <row r="3" spans="1:33" ht="14" customHeight="1" x14ac:dyDescent="0.35">
      <c r="A3" s="2">
        <v>45748</v>
      </c>
      <c r="C3" t="s">
        <v>67</v>
      </c>
      <c r="D3" t="s">
        <v>73</v>
      </c>
      <c r="E3" t="s">
        <v>95</v>
      </c>
      <c r="F3" s="3">
        <v>35.85</v>
      </c>
      <c r="G3" s="6"/>
      <c r="K3">
        <v>35.85</v>
      </c>
      <c r="O3" s="6"/>
      <c r="S3" s="6"/>
      <c r="X3" s="6"/>
      <c r="Y3" s="6"/>
      <c r="Z3" s="6"/>
      <c r="AE3" s="3"/>
      <c r="AF3" s="3"/>
      <c r="AG3" s="6"/>
    </row>
    <row r="4" spans="1:33" ht="14" customHeight="1" x14ac:dyDescent="0.35">
      <c r="A4" s="2">
        <v>45748</v>
      </c>
      <c r="C4" t="s">
        <v>89</v>
      </c>
      <c r="D4" t="s">
        <v>96</v>
      </c>
      <c r="E4" t="s">
        <v>97</v>
      </c>
      <c r="F4" s="3">
        <v>24.8</v>
      </c>
      <c r="G4" s="6"/>
      <c r="J4" s="6">
        <v>24.8</v>
      </c>
      <c r="O4" s="6"/>
      <c r="S4" s="6"/>
      <c r="X4" s="6"/>
      <c r="Y4" s="6"/>
      <c r="Z4" s="6"/>
      <c r="AE4" s="3"/>
      <c r="AF4" s="3"/>
      <c r="AG4" s="6"/>
    </row>
    <row r="5" spans="1:33" ht="14" customHeight="1" x14ac:dyDescent="0.35">
      <c r="A5" s="2">
        <v>45748</v>
      </c>
      <c r="C5" t="s">
        <v>67</v>
      </c>
      <c r="D5" t="s">
        <v>98</v>
      </c>
      <c r="E5" t="s">
        <v>16</v>
      </c>
      <c r="F5" s="3">
        <v>907.5</v>
      </c>
      <c r="G5" s="6">
        <v>151.25</v>
      </c>
      <c r="H5">
        <v>756.25</v>
      </c>
      <c r="O5" s="6"/>
      <c r="S5" s="6"/>
      <c r="X5" s="6"/>
      <c r="Y5" s="6"/>
      <c r="Z5" s="6"/>
      <c r="AE5" s="3"/>
      <c r="AF5" s="3"/>
      <c r="AG5" s="6"/>
    </row>
    <row r="6" spans="1:33" ht="14" customHeight="1" x14ac:dyDescent="0.35">
      <c r="A6" s="2">
        <v>45748</v>
      </c>
      <c r="C6" t="s">
        <v>89</v>
      </c>
      <c r="D6" t="s">
        <v>99</v>
      </c>
      <c r="E6" t="s">
        <v>100</v>
      </c>
      <c r="F6" s="3">
        <v>25</v>
      </c>
      <c r="G6" s="6"/>
      <c r="O6" s="6"/>
      <c r="S6" s="6"/>
      <c r="X6" s="6"/>
      <c r="Y6" s="6">
        <v>25</v>
      </c>
      <c r="Z6" s="6"/>
      <c r="AE6" s="3"/>
      <c r="AF6" s="3"/>
      <c r="AG6" s="6"/>
    </row>
    <row r="7" spans="1:33" ht="14" customHeight="1" x14ac:dyDescent="0.35">
      <c r="A7" s="2">
        <v>45748</v>
      </c>
      <c r="C7" t="s">
        <v>67</v>
      </c>
      <c r="D7" t="s">
        <v>101</v>
      </c>
      <c r="E7" t="s">
        <v>107</v>
      </c>
      <c r="F7" s="3">
        <v>14</v>
      </c>
      <c r="G7" s="6"/>
      <c r="O7" s="6"/>
      <c r="S7" s="6"/>
      <c r="X7" s="6"/>
      <c r="Y7" s="6"/>
      <c r="Z7" s="6">
        <v>14</v>
      </c>
      <c r="AE7" s="3"/>
      <c r="AF7" s="3"/>
      <c r="AG7" s="6"/>
    </row>
    <row r="8" spans="1:33" ht="14" customHeight="1" x14ac:dyDescent="0.35">
      <c r="A8" s="2">
        <v>45748</v>
      </c>
      <c r="C8" t="s">
        <v>67</v>
      </c>
      <c r="D8" t="s">
        <v>101</v>
      </c>
      <c r="E8" t="s">
        <v>108</v>
      </c>
      <c r="F8" s="3">
        <v>350.29</v>
      </c>
      <c r="G8" s="6">
        <v>58.38</v>
      </c>
      <c r="O8" s="6"/>
      <c r="R8">
        <v>291.91000000000003</v>
      </c>
      <c r="S8" s="6"/>
      <c r="X8" s="6"/>
      <c r="Y8" s="6"/>
      <c r="Z8" s="6"/>
      <c r="AE8" s="3"/>
      <c r="AF8" s="3"/>
      <c r="AG8" s="6"/>
    </row>
    <row r="9" spans="1:33" ht="14" customHeight="1" x14ac:dyDescent="0.35">
      <c r="A9" s="2">
        <v>45748</v>
      </c>
      <c r="C9" t="s">
        <v>67</v>
      </c>
      <c r="D9" t="s">
        <v>102</v>
      </c>
      <c r="E9" t="s">
        <v>109</v>
      </c>
      <c r="F9" s="3">
        <v>146</v>
      </c>
      <c r="G9" s="6"/>
      <c r="O9" s="6"/>
      <c r="S9" s="6"/>
      <c r="X9" s="6"/>
      <c r="Y9" s="6"/>
      <c r="Z9" s="6">
        <v>146</v>
      </c>
      <c r="AE9" s="3"/>
      <c r="AF9" s="3"/>
      <c r="AG9" s="6"/>
    </row>
    <row r="10" spans="1:33" ht="14" customHeight="1" x14ac:dyDescent="0.35">
      <c r="A10" s="2">
        <v>45748</v>
      </c>
      <c r="C10" t="s">
        <v>67</v>
      </c>
      <c r="D10" t="s">
        <v>103</v>
      </c>
      <c r="E10" t="s">
        <v>110</v>
      </c>
      <c r="F10" s="3">
        <v>600</v>
      </c>
      <c r="G10" s="6"/>
      <c r="O10" s="6">
        <v>600</v>
      </c>
      <c r="S10" s="6"/>
      <c r="X10" s="6"/>
      <c r="Y10" s="6"/>
      <c r="Z10" s="6"/>
      <c r="AE10" s="3"/>
      <c r="AF10" s="3"/>
      <c r="AG10" s="6"/>
    </row>
    <row r="11" spans="1:33" ht="14" customHeight="1" x14ac:dyDescent="0.35">
      <c r="A11" s="2">
        <v>45748</v>
      </c>
      <c r="C11" t="s">
        <v>67</v>
      </c>
      <c r="D11" t="s">
        <v>104</v>
      </c>
      <c r="E11" t="s">
        <v>111</v>
      </c>
      <c r="F11" s="3">
        <v>20</v>
      </c>
      <c r="G11" s="6"/>
      <c r="N11" s="6">
        <v>20</v>
      </c>
      <c r="O11" s="6"/>
      <c r="S11" s="6"/>
      <c r="X11" s="6"/>
      <c r="Y11" s="6"/>
      <c r="Z11" s="6"/>
      <c r="AE11" s="3"/>
      <c r="AF11" s="3"/>
      <c r="AG11" s="6"/>
    </row>
    <row r="12" spans="1:33" ht="14" customHeight="1" x14ac:dyDescent="0.35">
      <c r="A12" s="2">
        <v>45748</v>
      </c>
      <c r="C12" t="s">
        <v>67</v>
      </c>
      <c r="D12" t="s">
        <v>105</v>
      </c>
      <c r="E12" t="s">
        <v>83</v>
      </c>
      <c r="F12" s="3">
        <v>462</v>
      </c>
      <c r="G12" s="6">
        <v>77</v>
      </c>
      <c r="O12" s="6"/>
      <c r="S12" s="6"/>
      <c r="X12" s="6"/>
      <c r="Y12" s="6"/>
      <c r="Z12" s="6">
        <v>385</v>
      </c>
      <c r="AE12" s="3"/>
      <c r="AF12" s="3"/>
      <c r="AG12" s="6"/>
    </row>
    <row r="13" spans="1:33" ht="14" customHeight="1" x14ac:dyDescent="0.35">
      <c r="A13" s="2">
        <v>45748</v>
      </c>
      <c r="C13" t="s">
        <v>67</v>
      </c>
      <c r="D13" t="s">
        <v>106</v>
      </c>
      <c r="E13" t="s">
        <v>112</v>
      </c>
      <c r="F13" s="3">
        <v>33.19</v>
      </c>
      <c r="G13" s="6"/>
      <c r="O13" s="6"/>
      <c r="S13" s="6"/>
      <c r="X13" s="6"/>
      <c r="Y13" s="6"/>
      <c r="Z13" s="6"/>
      <c r="AA13">
        <v>33.19</v>
      </c>
      <c r="AE13" s="3"/>
      <c r="AF13" s="3"/>
      <c r="AG13" s="6"/>
    </row>
    <row r="14" spans="1:33" ht="14" customHeight="1" x14ac:dyDescent="0.35">
      <c r="A14" s="2">
        <v>45748</v>
      </c>
      <c r="C14" t="s">
        <v>67</v>
      </c>
      <c r="D14" t="s">
        <v>88</v>
      </c>
      <c r="E14" t="s">
        <v>113</v>
      </c>
      <c r="F14" s="3">
        <v>710</v>
      </c>
      <c r="G14" s="6">
        <v>118.33</v>
      </c>
      <c r="O14" s="6"/>
      <c r="S14" s="6"/>
      <c r="X14" s="6"/>
      <c r="Y14" s="6"/>
      <c r="Z14" s="6"/>
      <c r="AE14" s="3"/>
      <c r="AF14" s="3">
        <v>591.66999999999996</v>
      </c>
      <c r="AG14" s="6"/>
    </row>
    <row r="15" spans="1:33" ht="14" customHeight="1" x14ac:dyDescent="0.35">
      <c r="A15" s="2">
        <v>45748</v>
      </c>
      <c r="C15" t="s">
        <v>67</v>
      </c>
      <c r="D15" t="s">
        <v>114</v>
      </c>
      <c r="E15" t="s">
        <v>31</v>
      </c>
      <c r="F15" s="3">
        <v>371.16</v>
      </c>
      <c r="G15" s="6"/>
      <c r="O15" s="6"/>
      <c r="S15" s="6"/>
      <c r="X15" s="6">
        <v>371.16</v>
      </c>
      <c r="Y15" s="6"/>
      <c r="Z15" s="6"/>
      <c r="AE15" s="3"/>
      <c r="AF15" s="3"/>
      <c r="AG15" s="6"/>
    </row>
    <row r="16" spans="1:33" ht="14" customHeight="1" x14ac:dyDescent="0.35">
      <c r="A16" s="2">
        <v>45755</v>
      </c>
      <c r="C16" t="s">
        <v>67</v>
      </c>
      <c r="D16" t="s">
        <v>115</v>
      </c>
      <c r="E16" t="s">
        <v>116</v>
      </c>
      <c r="F16" s="3">
        <v>1353.6</v>
      </c>
      <c r="G16" s="6">
        <v>225.6</v>
      </c>
      <c r="O16" s="6"/>
      <c r="S16" s="6"/>
      <c r="X16" s="6"/>
      <c r="Y16" s="6"/>
      <c r="Z16" s="6"/>
      <c r="AE16" s="3"/>
      <c r="AF16" s="3">
        <v>1128</v>
      </c>
      <c r="AG16" s="6"/>
    </row>
    <row r="17" spans="1:33" ht="14" customHeight="1" x14ac:dyDescent="0.35">
      <c r="A17" s="2">
        <v>45755</v>
      </c>
      <c r="C17" t="s">
        <v>67</v>
      </c>
      <c r="D17" t="s">
        <v>115</v>
      </c>
      <c r="E17" t="s">
        <v>116</v>
      </c>
      <c r="F17" s="3">
        <v>2556</v>
      </c>
      <c r="G17" s="6">
        <v>426</v>
      </c>
      <c r="O17" s="6"/>
      <c r="S17" s="6"/>
      <c r="X17" s="6"/>
      <c r="Y17" s="6"/>
      <c r="Z17" s="6"/>
      <c r="AE17" s="3"/>
      <c r="AF17" s="3">
        <v>2130</v>
      </c>
      <c r="AG17" s="6"/>
    </row>
    <row r="18" spans="1:33" ht="14" customHeight="1" x14ac:dyDescent="0.35">
      <c r="A18" s="2">
        <v>45776</v>
      </c>
      <c r="C18" t="s">
        <v>67</v>
      </c>
      <c r="D18" t="s">
        <v>117</v>
      </c>
      <c r="E18" t="s">
        <v>118</v>
      </c>
      <c r="F18" s="3">
        <v>66.260000000000005</v>
      </c>
      <c r="G18" s="6">
        <v>3.15</v>
      </c>
      <c r="I18">
        <v>63.11</v>
      </c>
      <c r="O18" s="6"/>
      <c r="S18" s="6"/>
      <c r="X18" s="6"/>
      <c r="Y18" s="6"/>
      <c r="Z18" s="6"/>
      <c r="AE18" s="3"/>
      <c r="AF18" s="3"/>
      <c r="AG18" s="6"/>
    </row>
    <row r="19" spans="1:33" ht="14" customHeight="1" x14ac:dyDescent="0.35">
      <c r="A19" s="2">
        <v>45783</v>
      </c>
      <c r="C19" t="s">
        <v>67</v>
      </c>
      <c r="D19" t="s">
        <v>73</v>
      </c>
      <c r="E19" t="s">
        <v>74</v>
      </c>
      <c r="F19" s="3">
        <v>673.61</v>
      </c>
      <c r="G19" s="6"/>
      <c r="J19">
        <v>673.61</v>
      </c>
      <c r="O19" s="6"/>
      <c r="S19" s="6"/>
      <c r="X19" s="6"/>
      <c r="Y19" s="6"/>
      <c r="Z19" s="6"/>
      <c r="AE19" s="3"/>
      <c r="AF19" s="3"/>
      <c r="AG19" s="6"/>
    </row>
    <row r="20" spans="1:33" ht="14" customHeight="1" x14ac:dyDescent="0.35">
      <c r="A20" s="2">
        <v>45783</v>
      </c>
      <c r="C20" t="s">
        <v>67</v>
      </c>
      <c r="D20" t="s">
        <v>73</v>
      </c>
      <c r="E20" t="s">
        <v>95</v>
      </c>
      <c r="F20" s="3">
        <v>35.85</v>
      </c>
      <c r="G20" s="6"/>
      <c r="K20">
        <v>35.85</v>
      </c>
      <c r="O20" s="6"/>
      <c r="S20" s="6"/>
      <c r="X20" s="6"/>
      <c r="Y20" s="6"/>
      <c r="Z20" s="6"/>
      <c r="AE20" s="3"/>
      <c r="AF20" s="3"/>
      <c r="AG20" s="6"/>
    </row>
    <row r="21" spans="1:33" ht="14" customHeight="1" x14ac:dyDescent="0.35">
      <c r="A21" s="2">
        <v>45783</v>
      </c>
      <c r="C21" t="s">
        <v>67</v>
      </c>
      <c r="D21" t="s">
        <v>96</v>
      </c>
      <c r="E21" t="s">
        <v>97</v>
      </c>
      <c r="F21" s="3">
        <v>42.17</v>
      </c>
      <c r="G21" s="6"/>
      <c r="J21">
        <v>42.17</v>
      </c>
      <c r="O21" s="6"/>
      <c r="S21" s="6"/>
      <c r="X21" s="6"/>
      <c r="Y21" s="6"/>
      <c r="Z21" s="6"/>
      <c r="AE21" s="3"/>
      <c r="AF21" s="3"/>
      <c r="AG21" s="6"/>
    </row>
    <row r="22" spans="1:33" ht="14" customHeight="1" x14ac:dyDescent="0.35">
      <c r="A22" s="2">
        <v>45783</v>
      </c>
      <c r="C22" t="s">
        <v>67</v>
      </c>
      <c r="D22" t="s">
        <v>98</v>
      </c>
      <c r="E22" t="s">
        <v>16</v>
      </c>
      <c r="F22" s="3">
        <v>998.23</v>
      </c>
      <c r="G22" s="6">
        <v>166.37</v>
      </c>
      <c r="H22">
        <v>831.86</v>
      </c>
      <c r="O22" s="6"/>
      <c r="S22" s="6"/>
      <c r="X22" s="6"/>
      <c r="Y22" s="6"/>
      <c r="Z22" s="6"/>
      <c r="AE22" s="3"/>
      <c r="AF22" s="3"/>
      <c r="AG22" s="6"/>
    </row>
    <row r="23" spans="1:33" ht="14" customHeight="1" x14ac:dyDescent="0.35">
      <c r="A23" s="2">
        <v>45783</v>
      </c>
      <c r="C23" t="s">
        <v>67</v>
      </c>
      <c r="D23" t="s">
        <v>114</v>
      </c>
      <c r="E23" t="s">
        <v>31</v>
      </c>
      <c r="F23" s="3">
        <v>356.18</v>
      </c>
      <c r="G23" s="6"/>
      <c r="O23" s="6"/>
      <c r="S23" s="6"/>
      <c r="X23" s="6">
        <v>356.18</v>
      </c>
      <c r="Y23" s="6"/>
      <c r="Z23" s="6"/>
      <c r="AE23" s="3"/>
      <c r="AF23" s="3"/>
      <c r="AG23" s="6"/>
    </row>
    <row r="24" spans="1:33" ht="14" customHeight="1" x14ac:dyDescent="0.35">
      <c r="A24" s="2">
        <v>45783</v>
      </c>
      <c r="C24" t="s">
        <v>67</v>
      </c>
      <c r="D24" t="s">
        <v>119</v>
      </c>
      <c r="E24" t="s">
        <v>26</v>
      </c>
      <c r="F24" s="3">
        <v>70.5</v>
      </c>
      <c r="G24" s="6"/>
      <c r="O24" s="6"/>
      <c r="S24" s="6">
        <v>70.5</v>
      </c>
      <c r="X24" s="6"/>
      <c r="Y24" s="6"/>
      <c r="Z24" s="6"/>
      <c r="AE24" s="3"/>
      <c r="AF24" s="3"/>
      <c r="AG24" s="6"/>
    </row>
    <row r="25" spans="1:33" ht="14" customHeight="1" x14ac:dyDescent="0.35">
      <c r="A25" s="2">
        <v>45783</v>
      </c>
      <c r="C25" t="s">
        <v>67</v>
      </c>
      <c r="D25" t="s">
        <v>120</v>
      </c>
      <c r="E25" t="s">
        <v>124</v>
      </c>
      <c r="F25" s="3">
        <v>154.88</v>
      </c>
      <c r="G25" s="6"/>
      <c r="N25">
        <v>154.88</v>
      </c>
      <c r="O25" s="6"/>
      <c r="S25" s="6"/>
      <c r="X25" s="6"/>
      <c r="Y25" s="6"/>
      <c r="Z25" s="6"/>
      <c r="AE25" s="3"/>
      <c r="AF25" s="3"/>
      <c r="AG25" s="6"/>
    </row>
    <row r="26" spans="1:33" ht="14" customHeight="1" x14ac:dyDescent="0.35">
      <c r="A26" s="2">
        <v>45783</v>
      </c>
      <c r="C26" t="s">
        <v>67</v>
      </c>
      <c r="D26" t="s">
        <v>121</v>
      </c>
      <c r="E26" t="s">
        <v>125</v>
      </c>
      <c r="F26" s="3">
        <v>92.09</v>
      </c>
      <c r="G26" s="6">
        <v>15.35</v>
      </c>
      <c r="O26" s="6"/>
      <c r="S26" s="6"/>
      <c r="X26" s="6"/>
      <c r="Y26" s="6"/>
      <c r="Z26" s="6"/>
      <c r="AA26">
        <v>76.739999999999995</v>
      </c>
      <c r="AE26" s="3"/>
      <c r="AF26" s="3"/>
      <c r="AG26" s="6"/>
    </row>
    <row r="27" spans="1:33" ht="14" customHeight="1" x14ac:dyDescent="0.35">
      <c r="A27" s="2">
        <v>45783</v>
      </c>
      <c r="C27" t="s">
        <v>67</v>
      </c>
      <c r="D27" t="s">
        <v>122</v>
      </c>
      <c r="E27" t="s">
        <v>21</v>
      </c>
      <c r="F27" s="3">
        <v>1413.58</v>
      </c>
      <c r="G27" s="6"/>
      <c r="M27">
        <v>1413.58</v>
      </c>
      <c r="O27" s="6"/>
      <c r="S27" s="6"/>
      <c r="X27" s="6"/>
      <c r="Y27" s="6"/>
      <c r="Z27" s="6"/>
      <c r="AE27" s="3"/>
      <c r="AF27" s="3"/>
      <c r="AG27" s="6"/>
    </row>
    <row r="28" spans="1:33" ht="14" customHeight="1" x14ac:dyDescent="0.35">
      <c r="A28" s="2">
        <v>45783</v>
      </c>
      <c r="C28" t="s">
        <v>67</v>
      </c>
      <c r="D28" t="s">
        <v>123</v>
      </c>
      <c r="E28" t="s">
        <v>126</v>
      </c>
      <c r="F28" s="3">
        <v>25848</v>
      </c>
      <c r="G28" s="6">
        <v>4308</v>
      </c>
      <c r="O28" s="6"/>
      <c r="S28" s="6"/>
      <c r="X28" s="6"/>
      <c r="Y28" s="6"/>
      <c r="Z28" s="6"/>
      <c r="AC28" s="3">
        <v>8580</v>
      </c>
      <c r="AE28" s="3"/>
      <c r="AF28" s="3">
        <v>12960</v>
      </c>
      <c r="AG28" s="6"/>
    </row>
    <row r="29" spans="1:33" ht="14" customHeight="1" x14ac:dyDescent="0.35">
      <c r="A29" s="2">
        <v>45804</v>
      </c>
      <c r="C29" t="s">
        <v>67</v>
      </c>
      <c r="D29" t="s">
        <v>117</v>
      </c>
      <c r="E29" t="s">
        <v>118</v>
      </c>
      <c r="F29" s="3">
        <v>71.13</v>
      </c>
      <c r="G29" s="6">
        <v>3.39</v>
      </c>
      <c r="I29">
        <v>67.739999999999995</v>
      </c>
      <c r="O29" s="6"/>
      <c r="S29" s="6"/>
      <c r="X29" s="6"/>
      <c r="Y29" s="6"/>
      <c r="Z29" s="6"/>
      <c r="AE29" s="3"/>
      <c r="AF29" s="3"/>
      <c r="AG29" s="6"/>
    </row>
    <row r="30" spans="1:33" ht="14" customHeight="1" x14ac:dyDescent="0.35">
      <c r="A30" s="2">
        <v>45811</v>
      </c>
      <c r="C30" t="s">
        <v>67</v>
      </c>
      <c r="D30" t="s">
        <v>73</v>
      </c>
      <c r="E30" t="s">
        <v>74</v>
      </c>
      <c r="F30" s="3">
        <v>673.61</v>
      </c>
      <c r="G30" s="6"/>
      <c r="J30">
        <v>673.61</v>
      </c>
      <c r="O30" s="6"/>
      <c r="S30" s="6"/>
      <c r="X30" s="6"/>
      <c r="Y30" s="6"/>
      <c r="Z30" s="6"/>
      <c r="AE30" s="3"/>
      <c r="AF30" s="3"/>
      <c r="AG30" s="6"/>
    </row>
    <row r="31" spans="1:33" ht="14" customHeight="1" x14ac:dyDescent="0.35">
      <c r="A31" s="2">
        <v>45811</v>
      </c>
      <c r="C31" t="s">
        <v>67</v>
      </c>
      <c r="D31" t="s">
        <v>73</v>
      </c>
      <c r="E31" t="s">
        <v>95</v>
      </c>
      <c r="F31" s="3">
        <v>35.85</v>
      </c>
      <c r="G31" s="6"/>
      <c r="K31">
        <v>35.85</v>
      </c>
      <c r="O31" s="6"/>
      <c r="S31" s="6"/>
      <c r="X31" s="6"/>
      <c r="Y31" s="6"/>
      <c r="Z31" s="6"/>
      <c r="AE31" s="3"/>
      <c r="AF31" s="3"/>
      <c r="AG31" s="6"/>
    </row>
    <row r="32" spans="1:33" ht="14" customHeight="1" x14ac:dyDescent="0.35">
      <c r="A32" s="2">
        <v>45811</v>
      </c>
      <c r="C32" t="s">
        <v>67</v>
      </c>
      <c r="D32" t="s">
        <v>96</v>
      </c>
      <c r="E32" t="s">
        <v>97</v>
      </c>
      <c r="F32" s="3">
        <v>42.17</v>
      </c>
      <c r="G32" s="6"/>
      <c r="J32">
        <v>42.17</v>
      </c>
      <c r="O32" s="6"/>
      <c r="S32" s="6"/>
      <c r="X32" s="6"/>
      <c r="Y32" s="6"/>
      <c r="Z32" s="6"/>
      <c r="AE32" s="3"/>
      <c r="AF32" s="3"/>
      <c r="AG32" s="6"/>
    </row>
    <row r="33" spans="1:33" ht="14" customHeight="1" x14ac:dyDescent="0.35">
      <c r="A33" s="2">
        <v>45811</v>
      </c>
      <c r="C33" t="s">
        <v>67</v>
      </c>
      <c r="D33" t="s">
        <v>98</v>
      </c>
      <c r="E33" t="s">
        <v>16</v>
      </c>
      <c r="F33" s="3">
        <v>998.23</v>
      </c>
      <c r="G33" s="6">
        <v>166.37</v>
      </c>
      <c r="H33">
        <v>831.86</v>
      </c>
      <c r="O33" s="6"/>
      <c r="S33" s="6"/>
      <c r="X33" s="6"/>
      <c r="Y33" s="6"/>
      <c r="Z33" s="6"/>
      <c r="AE33" s="3"/>
      <c r="AF33" s="3"/>
      <c r="AG33" s="6"/>
    </row>
    <row r="34" spans="1:33" ht="14" customHeight="1" x14ac:dyDescent="0.35">
      <c r="A34" s="2">
        <v>45811</v>
      </c>
      <c r="C34" t="s">
        <v>67</v>
      </c>
      <c r="D34" t="s">
        <v>114</v>
      </c>
      <c r="E34" t="s">
        <v>31</v>
      </c>
      <c r="F34" s="3">
        <v>369.81</v>
      </c>
      <c r="G34" s="6"/>
      <c r="O34" s="6"/>
      <c r="S34" s="6"/>
      <c r="X34" s="6">
        <v>369.81</v>
      </c>
      <c r="Y34" s="6"/>
      <c r="Z34" s="6"/>
      <c r="AE34" s="3"/>
      <c r="AF34" s="3"/>
      <c r="AG34" s="6"/>
    </row>
    <row r="35" spans="1:33" ht="14" customHeight="1" x14ac:dyDescent="0.35">
      <c r="A35" s="2">
        <v>45811</v>
      </c>
      <c r="C35" t="s">
        <v>67</v>
      </c>
      <c r="D35" t="s">
        <v>128</v>
      </c>
      <c r="E35" t="s">
        <v>130</v>
      </c>
      <c r="F35" s="3">
        <v>192</v>
      </c>
      <c r="G35" s="6">
        <v>32</v>
      </c>
      <c r="O35" s="6"/>
      <c r="S35" s="6"/>
      <c r="U35" s="6">
        <v>160</v>
      </c>
      <c r="X35" s="6"/>
      <c r="Y35" s="6"/>
      <c r="Z35" s="6"/>
      <c r="AE35" s="3"/>
      <c r="AF35" s="3"/>
      <c r="AG35" s="6"/>
    </row>
    <row r="36" spans="1:33" ht="14" customHeight="1" x14ac:dyDescent="0.35">
      <c r="A36" s="2">
        <v>45811</v>
      </c>
      <c r="C36" t="s">
        <v>67</v>
      </c>
      <c r="D36" t="s">
        <v>129</v>
      </c>
      <c r="E36" t="s">
        <v>20</v>
      </c>
      <c r="F36" s="3">
        <v>190</v>
      </c>
      <c r="G36" s="6"/>
      <c r="L36" s="6">
        <v>190</v>
      </c>
      <c r="O36" s="6"/>
      <c r="S36" s="6"/>
      <c r="X36" s="6"/>
      <c r="Y36" s="6"/>
      <c r="Z36" s="6"/>
      <c r="AE36" s="3"/>
      <c r="AF36" s="3"/>
      <c r="AG36" s="6"/>
    </row>
    <row r="37" spans="1:33" ht="14" customHeight="1" x14ac:dyDescent="0.35">
      <c r="A37" s="2">
        <v>45811</v>
      </c>
      <c r="C37" t="s">
        <v>67</v>
      </c>
      <c r="D37" t="s">
        <v>115</v>
      </c>
      <c r="E37" t="s">
        <v>131</v>
      </c>
      <c r="F37" s="3">
        <v>902.4</v>
      </c>
      <c r="G37" s="6">
        <v>150.4</v>
      </c>
      <c r="O37" s="6"/>
      <c r="S37" s="6"/>
      <c r="X37" s="6"/>
      <c r="Y37" s="6"/>
      <c r="Z37" s="6"/>
      <c r="AE37" s="3"/>
      <c r="AF37" s="3">
        <v>752</v>
      </c>
      <c r="AG37" s="6"/>
    </row>
    <row r="38" spans="1:33" ht="14" customHeight="1" x14ac:dyDescent="0.35">
      <c r="A38" s="2">
        <v>45811</v>
      </c>
      <c r="C38" t="s">
        <v>67</v>
      </c>
      <c r="D38" t="s">
        <v>123</v>
      </c>
      <c r="E38" t="s">
        <v>126</v>
      </c>
      <c r="F38" s="3">
        <v>22904.400000000001</v>
      </c>
      <c r="G38" s="6">
        <v>3817.4</v>
      </c>
      <c r="O38" s="6"/>
      <c r="S38" s="6"/>
      <c r="X38" s="6"/>
      <c r="Y38" s="6"/>
      <c r="Z38" s="6"/>
      <c r="AE38" s="3"/>
      <c r="AF38" s="3">
        <v>19087</v>
      </c>
      <c r="AG38" s="6"/>
    </row>
    <row r="39" spans="1:33" ht="14" customHeight="1" x14ac:dyDescent="0.35">
      <c r="A39" s="2">
        <v>45839</v>
      </c>
      <c r="C39" t="s">
        <v>67</v>
      </c>
      <c r="D39" t="s">
        <v>117</v>
      </c>
      <c r="E39" t="s">
        <v>118</v>
      </c>
      <c r="F39" s="3">
        <v>46.4</v>
      </c>
      <c r="G39" s="6">
        <v>2.21</v>
      </c>
      <c r="I39">
        <v>44.19</v>
      </c>
      <c r="O39" s="6"/>
      <c r="S39" s="6"/>
      <c r="X39" s="6"/>
      <c r="Y39" s="6"/>
      <c r="Z39" s="6"/>
      <c r="AE39" s="3"/>
      <c r="AF39" s="3"/>
      <c r="AG39" s="6"/>
    </row>
    <row r="40" spans="1:33" ht="14" customHeight="1" x14ac:dyDescent="0.35">
      <c r="A40" s="2">
        <v>45839</v>
      </c>
      <c r="C40" t="s">
        <v>67</v>
      </c>
      <c r="D40" t="s">
        <v>73</v>
      </c>
      <c r="E40" t="s">
        <v>74</v>
      </c>
      <c r="F40" s="3">
        <v>673.61</v>
      </c>
      <c r="G40" s="6"/>
      <c r="J40">
        <v>673.61</v>
      </c>
      <c r="O40" s="6"/>
      <c r="S40" s="6"/>
      <c r="X40" s="6"/>
      <c r="Y40" s="6"/>
      <c r="Z40" s="6"/>
      <c r="AE40" s="3"/>
      <c r="AF40" s="3"/>
      <c r="AG40" s="6"/>
    </row>
    <row r="41" spans="1:33" ht="14" customHeight="1" x14ac:dyDescent="0.35">
      <c r="A41" s="2">
        <v>45839</v>
      </c>
      <c r="C41" t="s">
        <v>67</v>
      </c>
      <c r="D41" t="s">
        <v>73</v>
      </c>
      <c r="E41" t="s">
        <v>95</v>
      </c>
      <c r="F41" s="3">
        <v>35.85</v>
      </c>
      <c r="G41" s="6"/>
      <c r="K41">
        <v>35.85</v>
      </c>
      <c r="O41" s="6"/>
      <c r="S41" s="6"/>
      <c r="X41" s="6"/>
      <c r="Y41" s="6"/>
      <c r="Z41" s="6"/>
      <c r="AE41" s="3"/>
      <c r="AF41" s="3"/>
      <c r="AG41" s="6"/>
    </row>
    <row r="42" spans="1:33" ht="14" customHeight="1" x14ac:dyDescent="0.35">
      <c r="A42" s="2">
        <v>45839</v>
      </c>
      <c r="C42" t="s">
        <v>67</v>
      </c>
      <c r="D42" t="s">
        <v>96</v>
      </c>
      <c r="E42" t="s">
        <v>97</v>
      </c>
      <c r="F42" s="3">
        <v>42.17</v>
      </c>
      <c r="G42" s="6"/>
      <c r="J42">
        <v>42.17</v>
      </c>
      <c r="O42" s="6"/>
      <c r="S42" s="6"/>
      <c r="X42" s="6"/>
      <c r="Y42" s="6"/>
      <c r="Z42" s="6"/>
      <c r="AE42" s="3"/>
      <c r="AF42" s="3"/>
      <c r="AG42" s="6"/>
    </row>
    <row r="43" spans="1:33" ht="14" customHeight="1" x14ac:dyDescent="0.35">
      <c r="A43" s="2">
        <v>45839</v>
      </c>
      <c r="C43" t="s">
        <v>67</v>
      </c>
      <c r="D43" t="s">
        <v>98</v>
      </c>
      <c r="E43" t="s">
        <v>16</v>
      </c>
      <c r="F43" s="3">
        <v>998.23</v>
      </c>
      <c r="G43" s="6">
        <v>166.37</v>
      </c>
      <c r="H43">
        <v>831.86</v>
      </c>
      <c r="O43" s="6"/>
      <c r="S43" s="6"/>
      <c r="X43" s="6"/>
      <c r="Y43" s="6"/>
      <c r="Z43" s="6"/>
      <c r="AE43" s="3"/>
      <c r="AF43" s="3"/>
      <c r="AG43" s="6"/>
    </row>
    <row r="44" spans="1:33" ht="14" customHeight="1" x14ac:dyDescent="0.35">
      <c r="A44" s="2">
        <v>45839</v>
      </c>
      <c r="C44" t="s">
        <v>67</v>
      </c>
      <c r="D44" t="s">
        <v>114</v>
      </c>
      <c r="E44" t="s">
        <v>31</v>
      </c>
      <c r="F44" s="3">
        <v>365.75</v>
      </c>
      <c r="G44" s="6"/>
      <c r="O44" s="6"/>
      <c r="S44" s="6"/>
      <c r="X44" s="6">
        <v>365.75</v>
      </c>
      <c r="Y44" s="6"/>
      <c r="Z44" s="6"/>
      <c r="AE44" s="3"/>
      <c r="AF44" s="3"/>
      <c r="AG44" s="6"/>
    </row>
    <row r="45" spans="1:33" ht="14" customHeight="1" x14ac:dyDescent="0.35">
      <c r="A45" s="2">
        <v>45839</v>
      </c>
      <c r="C45" t="s">
        <v>67</v>
      </c>
      <c r="D45" t="s">
        <v>119</v>
      </c>
      <c r="E45" t="s">
        <v>26</v>
      </c>
      <c r="F45" s="3">
        <v>73.5</v>
      </c>
      <c r="G45" s="6"/>
      <c r="O45" s="6"/>
      <c r="S45" s="6">
        <v>73.5</v>
      </c>
      <c r="X45" s="6"/>
      <c r="Y45" s="6"/>
      <c r="Z45" s="6"/>
      <c r="AE45" s="3"/>
      <c r="AF45" s="3"/>
      <c r="AG45" s="6"/>
    </row>
    <row r="46" spans="1:33" ht="14" customHeight="1" x14ac:dyDescent="0.35">
      <c r="A46" s="2">
        <v>45839</v>
      </c>
      <c r="C46" t="s">
        <v>67</v>
      </c>
      <c r="D46" t="s">
        <v>135</v>
      </c>
      <c r="E46" t="s">
        <v>136</v>
      </c>
      <c r="F46" s="3">
        <v>180</v>
      </c>
      <c r="G46" s="6"/>
      <c r="O46" s="6"/>
      <c r="S46" s="6"/>
      <c r="X46" s="6"/>
      <c r="Y46" s="6">
        <v>180</v>
      </c>
      <c r="Z46" s="6"/>
      <c r="AB46" s="6"/>
      <c r="AE46" s="3"/>
      <c r="AF46" s="3"/>
      <c r="AG46" s="6"/>
    </row>
    <row r="47" spans="1:33" ht="14" customHeight="1" x14ac:dyDescent="0.35">
      <c r="A47" s="2">
        <v>45874</v>
      </c>
      <c r="C47" t="s">
        <v>67</v>
      </c>
      <c r="D47" t="s">
        <v>73</v>
      </c>
      <c r="E47" t="s">
        <v>74</v>
      </c>
      <c r="F47" s="3">
        <v>673.61</v>
      </c>
      <c r="G47" s="6"/>
      <c r="J47">
        <v>673.61</v>
      </c>
      <c r="O47" s="6"/>
      <c r="S47" s="6"/>
      <c r="X47" s="6"/>
      <c r="Y47" s="6"/>
      <c r="Z47" s="6"/>
      <c r="AB47" s="6"/>
      <c r="AE47" s="3"/>
      <c r="AF47" s="3"/>
      <c r="AG47" s="6"/>
    </row>
    <row r="48" spans="1:33" ht="14" customHeight="1" x14ac:dyDescent="0.35">
      <c r="A48" s="2">
        <v>45874</v>
      </c>
      <c r="C48" t="s">
        <v>67</v>
      </c>
      <c r="D48" t="s">
        <v>73</v>
      </c>
      <c r="E48" t="s">
        <v>95</v>
      </c>
      <c r="F48" s="3">
        <v>30.92</v>
      </c>
      <c r="G48" s="6"/>
      <c r="K48">
        <v>30.92</v>
      </c>
      <c r="O48" s="6"/>
      <c r="S48" s="6"/>
      <c r="X48" s="6"/>
      <c r="Y48" s="6"/>
      <c r="Z48" s="6"/>
      <c r="AB48" s="6"/>
      <c r="AE48" s="3"/>
      <c r="AF48" s="3"/>
      <c r="AG48" s="6"/>
    </row>
    <row r="49" spans="1:33" ht="14" customHeight="1" x14ac:dyDescent="0.35">
      <c r="A49" s="2">
        <v>45874</v>
      </c>
      <c r="C49" t="s">
        <v>67</v>
      </c>
      <c r="D49" t="s">
        <v>96</v>
      </c>
      <c r="E49" t="s">
        <v>97</v>
      </c>
      <c r="F49" s="3">
        <v>42.17</v>
      </c>
      <c r="G49" s="6"/>
      <c r="J49">
        <v>42.17</v>
      </c>
      <c r="O49" s="6"/>
      <c r="S49" s="6"/>
      <c r="X49" s="6"/>
      <c r="Y49" s="6"/>
      <c r="Z49" s="6"/>
      <c r="AB49" s="6"/>
      <c r="AE49" s="3"/>
      <c r="AF49" s="3"/>
      <c r="AG49" s="6"/>
    </row>
    <row r="50" spans="1:33" ht="14" customHeight="1" x14ac:dyDescent="0.35">
      <c r="A50" s="2">
        <v>45874</v>
      </c>
      <c r="C50" t="s">
        <v>67</v>
      </c>
      <c r="D50" t="s">
        <v>98</v>
      </c>
      <c r="E50" t="s">
        <v>16</v>
      </c>
      <c r="F50" s="3">
        <v>998.23</v>
      </c>
      <c r="G50" s="6">
        <v>166.37</v>
      </c>
      <c r="H50">
        <v>831.86</v>
      </c>
      <c r="O50" s="6"/>
      <c r="S50" s="6"/>
      <c r="X50" s="6"/>
      <c r="Y50" s="6"/>
      <c r="Z50" s="6"/>
      <c r="AB50" s="6"/>
      <c r="AE50" s="3"/>
      <c r="AF50" s="3"/>
      <c r="AG50" s="6"/>
    </row>
    <row r="51" spans="1:33" ht="14" customHeight="1" x14ac:dyDescent="0.35">
      <c r="A51" s="2">
        <v>45874</v>
      </c>
      <c r="C51" t="s">
        <v>67</v>
      </c>
      <c r="D51" t="s">
        <v>114</v>
      </c>
      <c r="E51" t="s">
        <v>31</v>
      </c>
      <c r="F51" s="3">
        <v>356.39</v>
      </c>
      <c r="G51" s="6"/>
      <c r="O51" s="6"/>
      <c r="S51" s="6"/>
      <c r="X51" s="6">
        <v>356.39</v>
      </c>
      <c r="Y51" s="6"/>
      <c r="Z51" s="6"/>
      <c r="AB51" s="6"/>
      <c r="AE51" s="3"/>
      <c r="AF51" s="3"/>
      <c r="AG51" s="6"/>
    </row>
    <row r="52" spans="1:33" ht="14" customHeight="1" x14ac:dyDescent="0.35">
      <c r="A52" s="2">
        <v>45874</v>
      </c>
      <c r="C52" t="s">
        <v>67</v>
      </c>
      <c r="D52" t="s">
        <v>101</v>
      </c>
      <c r="E52" t="s">
        <v>109</v>
      </c>
      <c r="F52" s="3">
        <v>369.25</v>
      </c>
      <c r="G52" s="6"/>
      <c r="O52" s="6"/>
      <c r="S52" s="6"/>
      <c r="X52" s="6"/>
      <c r="Y52" s="6"/>
      <c r="Z52" s="6">
        <v>369.25</v>
      </c>
      <c r="AB52" s="6"/>
      <c r="AE52" s="3"/>
      <c r="AF52" s="3"/>
      <c r="AG52" s="6"/>
    </row>
    <row r="53" spans="1:33" ht="14" customHeight="1" x14ac:dyDescent="0.35">
      <c r="A53" s="2">
        <v>45874</v>
      </c>
      <c r="C53" t="s">
        <v>67</v>
      </c>
      <c r="D53" t="s">
        <v>101</v>
      </c>
      <c r="E53" t="s">
        <v>133</v>
      </c>
      <c r="F53" s="3">
        <v>50</v>
      </c>
      <c r="G53" s="6"/>
      <c r="O53" s="6"/>
      <c r="S53" s="6"/>
      <c r="X53" s="6"/>
      <c r="Y53" s="6"/>
      <c r="Z53" s="6"/>
      <c r="AB53" s="6">
        <v>50</v>
      </c>
      <c r="AE53" s="3"/>
      <c r="AF53" s="3"/>
      <c r="AG53" s="6"/>
    </row>
    <row r="54" spans="1:33" ht="14" customHeight="1" x14ac:dyDescent="0.35">
      <c r="A54" s="2">
        <v>45874</v>
      </c>
      <c r="C54" t="s">
        <v>67</v>
      </c>
      <c r="D54" t="s">
        <v>121</v>
      </c>
      <c r="E54" t="s">
        <v>134</v>
      </c>
      <c r="F54" s="3">
        <v>39.72</v>
      </c>
      <c r="G54" s="6">
        <v>6.62</v>
      </c>
      <c r="O54" s="6"/>
      <c r="S54" s="6"/>
      <c r="X54" s="6"/>
      <c r="Y54" s="6"/>
      <c r="Z54" s="6"/>
      <c r="AA54" s="6">
        <v>33.1</v>
      </c>
      <c r="AB54" s="6"/>
      <c r="AE54" s="3"/>
      <c r="AF54" s="3"/>
      <c r="AG54" s="6"/>
    </row>
    <row r="55" spans="1:33" ht="14" customHeight="1" x14ac:dyDescent="0.35">
      <c r="A55" s="2">
        <v>45902</v>
      </c>
      <c r="C55" t="s">
        <v>67</v>
      </c>
      <c r="D55" t="s">
        <v>73</v>
      </c>
      <c r="E55" t="s">
        <v>74</v>
      </c>
      <c r="F55" s="3">
        <v>618.92999999999995</v>
      </c>
      <c r="G55" s="6"/>
      <c r="J55">
        <v>618.92999999999995</v>
      </c>
      <c r="O55" s="6"/>
      <c r="S55" s="6"/>
      <c r="X55" s="6"/>
      <c r="Y55" s="6"/>
      <c r="Z55" s="6"/>
      <c r="AA55" s="6"/>
      <c r="AB55" s="6"/>
      <c r="AE55" s="3"/>
      <c r="AF55" s="3"/>
      <c r="AG55" s="6"/>
    </row>
    <row r="56" spans="1:33" ht="14" customHeight="1" x14ac:dyDescent="0.35">
      <c r="A56" s="2">
        <v>45902</v>
      </c>
      <c r="C56" t="s">
        <v>67</v>
      </c>
      <c r="D56" t="s">
        <v>73</v>
      </c>
      <c r="E56" t="s">
        <v>95</v>
      </c>
      <c r="F56" s="3">
        <v>26</v>
      </c>
      <c r="G56" s="6"/>
      <c r="K56" s="6">
        <v>26</v>
      </c>
      <c r="O56" s="6"/>
      <c r="S56" s="6"/>
      <c r="X56" s="6"/>
      <c r="Y56" s="6"/>
      <c r="Z56" s="6"/>
      <c r="AA56" s="6"/>
      <c r="AB56" s="6"/>
      <c r="AE56" s="3"/>
      <c r="AF56" s="3"/>
      <c r="AG56" s="6"/>
    </row>
    <row r="57" spans="1:33" ht="14" customHeight="1" x14ac:dyDescent="0.35">
      <c r="A57" s="2">
        <v>45902</v>
      </c>
      <c r="C57" t="s">
        <v>67</v>
      </c>
      <c r="D57" t="s">
        <v>96</v>
      </c>
      <c r="E57" t="s">
        <v>97</v>
      </c>
      <c r="F57" s="3">
        <v>18.100000000000001</v>
      </c>
      <c r="G57" s="6"/>
      <c r="J57" s="6">
        <v>18.100000000000001</v>
      </c>
      <c r="O57" s="6"/>
      <c r="S57" s="6"/>
      <c r="X57" s="6"/>
      <c r="Y57" s="6"/>
      <c r="Z57" s="6"/>
      <c r="AA57" s="6"/>
      <c r="AB57" s="6"/>
      <c r="AE57" s="3"/>
      <c r="AF57" s="3"/>
      <c r="AG57" s="6"/>
    </row>
    <row r="58" spans="1:33" ht="14" customHeight="1" x14ac:dyDescent="0.35">
      <c r="A58" s="2">
        <v>45902</v>
      </c>
      <c r="C58" t="s">
        <v>67</v>
      </c>
      <c r="D58" t="s">
        <v>98</v>
      </c>
      <c r="E58" t="s">
        <v>16</v>
      </c>
      <c r="F58" s="3">
        <v>998.23</v>
      </c>
      <c r="G58" s="6">
        <v>166.37</v>
      </c>
      <c r="H58">
        <v>831.86</v>
      </c>
      <c r="O58" s="6"/>
      <c r="S58" s="6"/>
      <c r="X58" s="6"/>
      <c r="Y58" s="6"/>
      <c r="Z58" s="6"/>
      <c r="AA58" s="6"/>
      <c r="AB58" s="6"/>
      <c r="AE58" s="3"/>
      <c r="AF58" s="3"/>
      <c r="AG58" s="6"/>
    </row>
    <row r="59" spans="1:33" ht="14" customHeight="1" x14ac:dyDescent="0.35">
      <c r="A59" s="2">
        <v>45902</v>
      </c>
      <c r="C59" t="s">
        <v>67</v>
      </c>
      <c r="D59" t="s">
        <v>114</v>
      </c>
      <c r="E59" t="s">
        <v>31</v>
      </c>
      <c r="F59" s="3">
        <v>330</v>
      </c>
      <c r="G59" s="6"/>
      <c r="O59" s="6"/>
      <c r="S59" s="6"/>
      <c r="X59" s="6">
        <v>330</v>
      </c>
      <c r="Y59" s="6"/>
      <c r="Z59" s="6"/>
      <c r="AA59" s="6"/>
      <c r="AB59" s="6"/>
      <c r="AE59" s="3"/>
      <c r="AF59" s="3"/>
      <c r="AG59" s="6"/>
    </row>
    <row r="60" spans="1:33" ht="14" customHeight="1" x14ac:dyDescent="0.35">
      <c r="A60" s="2">
        <v>45902</v>
      </c>
      <c r="C60" t="s">
        <v>67</v>
      </c>
      <c r="D60" t="s">
        <v>88</v>
      </c>
      <c r="E60" t="s">
        <v>138</v>
      </c>
      <c r="F60" s="3">
        <v>271</v>
      </c>
      <c r="G60" s="6"/>
      <c r="O60" s="6"/>
      <c r="S60" s="6"/>
      <c r="X60" s="6"/>
      <c r="Y60" s="6">
        <v>271</v>
      </c>
      <c r="Z60" s="6"/>
      <c r="AA60" s="6"/>
      <c r="AB60" s="6"/>
      <c r="AE60" s="3"/>
      <c r="AF60" s="3"/>
      <c r="AG60" s="6"/>
    </row>
    <row r="61" spans="1:33" ht="14" customHeight="1" x14ac:dyDescent="0.35">
      <c r="A61" s="2">
        <v>45902</v>
      </c>
      <c r="C61" t="s">
        <v>67</v>
      </c>
      <c r="D61" t="s">
        <v>106</v>
      </c>
      <c r="E61" t="s">
        <v>139</v>
      </c>
      <c r="F61" s="3">
        <v>84.13</v>
      </c>
      <c r="G61" s="6"/>
      <c r="O61" s="6"/>
      <c r="S61" s="6"/>
      <c r="X61" s="6"/>
      <c r="Y61" s="6"/>
      <c r="Z61" s="6"/>
      <c r="AA61" s="6">
        <v>84.13</v>
      </c>
      <c r="AB61" s="6"/>
      <c r="AE61" s="3"/>
      <c r="AF61" s="3"/>
      <c r="AG61" s="6"/>
    </row>
    <row r="62" spans="1:33" ht="14" customHeight="1" x14ac:dyDescent="0.35">
      <c r="A62" s="2">
        <v>45937</v>
      </c>
      <c r="C62" t="s">
        <v>67</v>
      </c>
      <c r="D62" t="s">
        <v>73</v>
      </c>
      <c r="E62" t="s">
        <v>74</v>
      </c>
      <c r="F62" s="3">
        <v>610.53</v>
      </c>
      <c r="G62" s="6"/>
      <c r="J62">
        <v>610.53</v>
      </c>
      <c r="O62" s="6"/>
      <c r="S62" s="6"/>
      <c r="X62" s="6"/>
      <c r="Y62" s="6"/>
      <c r="Z62" s="6"/>
      <c r="AA62" s="6"/>
      <c r="AB62" s="6"/>
      <c r="AE62" s="3"/>
      <c r="AF62" s="3"/>
      <c r="AG62" s="6"/>
    </row>
    <row r="63" spans="1:33" ht="14" customHeight="1" x14ac:dyDescent="0.35">
      <c r="A63" s="2">
        <v>45937</v>
      </c>
      <c r="C63" t="s">
        <v>67</v>
      </c>
      <c r="D63" t="s">
        <v>73</v>
      </c>
      <c r="E63" t="s">
        <v>95</v>
      </c>
      <c r="F63" s="3">
        <v>30.92</v>
      </c>
      <c r="G63" s="6"/>
      <c r="K63">
        <v>30.92</v>
      </c>
      <c r="O63" s="6"/>
      <c r="S63" s="6"/>
      <c r="X63" s="6"/>
      <c r="Y63" s="6"/>
      <c r="Z63" s="6"/>
      <c r="AA63" s="6"/>
      <c r="AB63" s="6"/>
      <c r="AE63" s="3"/>
      <c r="AF63" s="3"/>
      <c r="AG63" s="6"/>
    </row>
    <row r="64" spans="1:33" ht="14" customHeight="1" x14ac:dyDescent="0.35">
      <c r="A64" s="2">
        <v>45937</v>
      </c>
      <c r="C64" t="s">
        <v>67</v>
      </c>
      <c r="D64" t="s">
        <v>96</v>
      </c>
      <c r="E64" t="s">
        <v>97</v>
      </c>
      <c r="F64" s="3">
        <v>26.5</v>
      </c>
      <c r="G64" s="6"/>
      <c r="J64" s="6">
        <v>26.5</v>
      </c>
      <c r="O64" s="6"/>
      <c r="S64" s="6"/>
      <c r="X64" s="6"/>
      <c r="Y64" s="6"/>
      <c r="Z64" s="6"/>
      <c r="AA64" s="6"/>
      <c r="AB64" s="6"/>
      <c r="AE64" s="3"/>
      <c r="AF64" s="3"/>
      <c r="AG64" s="6"/>
    </row>
    <row r="65" spans="1:33" ht="14" customHeight="1" x14ac:dyDescent="0.35">
      <c r="A65" s="2">
        <v>45937</v>
      </c>
      <c r="C65" t="s">
        <v>67</v>
      </c>
      <c r="D65" t="s">
        <v>98</v>
      </c>
      <c r="E65" t="s">
        <v>16</v>
      </c>
      <c r="F65" s="3">
        <v>998.23</v>
      </c>
      <c r="G65" s="6">
        <v>166.37</v>
      </c>
      <c r="H65">
        <v>831.86</v>
      </c>
      <c r="O65" s="6"/>
      <c r="S65" s="6"/>
      <c r="X65" s="6"/>
      <c r="Y65" s="6"/>
      <c r="Z65" s="6"/>
      <c r="AA65" s="6"/>
      <c r="AB65" s="6"/>
      <c r="AE65" s="3"/>
      <c r="AF65" s="3"/>
      <c r="AG65" s="6"/>
    </row>
    <row r="66" spans="1:33" ht="14" customHeight="1" x14ac:dyDescent="0.35">
      <c r="A66" s="2">
        <v>45937</v>
      </c>
      <c r="C66" t="s">
        <v>67</v>
      </c>
      <c r="D66" t="s">
        <v>114</v>
      </c>
      <c r="E66" t="s">
        <v>31</v>
      </c>
      <c r="F66" s="3">
        <v>364.58</v>
      </c>
      <c r="G66" s="6"/>
      <c r="O66" s="6"/>
      <c r="S66" s="6"/>
      <c r="X66" s="6">
        <v>364.58</v>
      </c>
      <c r="Y66" s="6"/>
      <c r="Z66" s="6"/>
      <c r="AA66" s="6"/>
      <c r="AB66" s="6"/>
      <c r="AE66" s="3"/>
      <c r="AF66" s="3"/>
      <c r="AG66" s="6"/>
    </row>
    <row r="67" spans="1:33" ht="14" customHeight="1" x14ac:dyDescent="0.35">
      <c r="A67" s="2">
        <v>45937</v>
      </c>
      <c r="C67" t="s">
        <v>67</v>
      </c>
      <c r="D67" t="s">
        <v>106</v>
      </c>
      <c r="E67" t="s">
        <v>144</v>
      </c>
      <c r="F67" s="3">
        <v>456</v>
      </c>
      <c r="G67" s="6">
        <v>76</v>
      </c>
      <c r="O67" s="6"/>
      <c r="S67" s="6"/>
      <c r="X67" s="6"/>
      <c r="Y67" s="6"/>
      <c r="Z67" s="6"/>
      <c r="AA67" s="6">
        <v>380</v>
      </c>
      <c r="AB67" s="6"/>
      <c r="AE67" s="3"/>
      <c r="AF67" s="3"/>
      <c r="AG67" s="6"/>
    </row>
    <row r="68" spans="1:33" ht="14" customHeight="1" x14ac:dyDescent="0.35">
      <c r="A68" s="2">
        <v>45937</v>
      </c>
      <c r="C68" t="s">
        <v>67</v>
      </c>
      <c r="D68" t="s">
        <v>141</v>
      </c>
      <c r="E68" t="s">
        <v>145</v>
      </c>
      <c r="F68" s="3">
        <v>288</v>
      </c>
      <c r="G68" s="6"/>
      <c r="O68" s="6"/>
      <c r="S68" s="6"/>
      <c r="X68" s="6"/>
      <c r="Y68" s="6">
        <v>288</v>
      </c>
      <c r="Z68" s="6"/>
      <c r="AA68" s="6"/>
      <c r="AB68" s="6"/>
      <c r="AE68" s="3"/>
      <c r="AF68" s="3"/>
      <c r="AG68" s="6"/>
    </row>
    <row r="69" spans="1:33" ht="14" customHeight="1" x14ac:dyDescent="0.35">
      <c r="A69" s="2">
        <v>45937</v>
      </c>
      <c r="C69" t="s">
        <v>67</v>
      </c>
      <c r="D69" t="s">
        <v>142</v>
      </c>
      <c r="E69" t="s">
        <v>20</v>
      </c>
      <c r="F69" s="3">
        <v>378</v>
      </c>
      <c r="G69" s="6">
        <v>63</v>
      </c>
      <c r="L69" s="6">
        <v>315</v>
      </c>
      <c r="O69" s="6"/>
      <c r="S69" s="6"/>
      <c r="X69" s="6"/>
      <c r="Y69" s="6"/>
      <c r="Z69" s="6"/>
      <c r="AA69" s="6"/>
      <c r="AE69" s="3"/>
      <c r="AF69" s="3"/>
      <c r="AG69" s="6"/>
    </row>
    <row r="70" spans="1:33" ht="14" customHeight="1" x14ac:dyDescent="0.35">
      <c r="A70" s="2">
        <v>45937</v>
      </c>
      <c r="C70" t="s">
        <v>67</v>
      </c>
      <c r="D70" t="s">
        <v>143</v>
      </c>
      <c r="E70" t="s">
        <v>146</v>
      </c>
      <c r="F70" s="3">
        <v>303</v>
      </c>
      <c r="G70" s="6">
        <v>50.5</v>
      </c>
      <c r="O70" s="6"/>
      <c r="S70" s="6"/>
      <c r="X70" s="6"/>
      <c r="Y70" s="6">
        <v>252.5</v>
      </c>
      <c r="Z70" s="6"/>
      <c r="AA70" s="6"/>
      <c r="AE70" s="3"/>
      <c r="AF70" s="3"/>
      <c r="AG70" s="6"/>
    </row>
    <row r="71" spans="1:33" ht="14" customHeight="1" x14ac:dyDescent="0.35">
      <c r="A71" s="2">
        <v>45937</v>
      </c>
      <c r="C71" t="s">
        <v>67</v>
      </c>
      <c r="D71" t="s">
        <v>119</v>
      </c>
      <c r="E71" t="s">
        <v>26</v>
      </c>
      <c r="F71" s="3">
        <v>73.5</v>
      </c>
      <c r="G71" s="6"/>
      <c r="O71" s="6"/>
      <c r="S71" s="6">
        <v>73.5</v>
      </c>
      <c r="X71" s="6"/>
      <c r="Y71" s="6"/>
      <c r="Z71" s="6"/>
      <c r="AA71" s="6"/>
      <c r="AE71" s="3"/>
      <c r="AF71" s="3"/>
      <c r="AG71" s="6"/>
    </row>
    <row r="72" spans="1:33" ht="14" customHeight="1" x14ac:dyDescent="0.35">
      <c r="A72" s="2">
        <v>45937</v>
      </c>
      <c r="C72" t="s">
        <v>67</v>
      </c>
      <c r="D72" t="s">
        <v>106</v>
      </c>
      <c r="E72" t="s">
        <v>112</v>
      </c>
      <c r="F72" s="3">
        <v>37.979999999999997</v>
      </c>
      <c r="G72" s="6"/>
      <c r="O72" s="6"/>
      <c r="S72" s="6"/>
      <c r="X72" s="6"/>
      <c r="Y72" s="6"/>
      <c r="Z72" s="6"/>
      <c r="AA72" s="6">
        <v>37.979999999999997</v>
      </c>
      <c r="AE72" s="3"/>
      <c r="AF72" s="3"/>
      <c r="AG72" s="6"/>
    </row>
    <row r="73" spans="1:33" ht="14" customHeight="1" x14ac:dyDescent="0.35">
      <c r="A73" s="2">
        <v>45965</v>
      </c>
      <c r="C73" t="s">
        <v>67</v>
      </c>
      <c r="D73" t="s">
        <v>73</v>
      </c>
      <c r="E73" t="s">
        <v>74</v>
      </c>
      <c r="F73" s="3">
        <v>676.81</v>
      </c>
      <c r="G73" s="6"/>
      <c r="J73">
        <v>676.81</v>
      </c>
      <c r="O73" s="6"/>
      <c r="S73" s="6"/>
      <c r="X73" s="6"/>
      <c r="Y73" s="6"/>
      <c r="Z73" s="6"/>
      <c r="AA73" s="6"/>
      <c r="AE73" s="3"/>
      <c r="AF73" s="3"/>
      <c r="AG73" s="6"/>
    </row>
    <row r="74" spans="1:33" ht="14" customHeight="1" x14ac:dyDescent="0.35">
      <c r="A74" s="2">
        <v>45965</v>
      </c>
      <c r="C74" t="s">
        <v>67</v>
      </c>
      <c r="D74" t="s">
        <v>73</v>
      </c>
      <c r="E74" t="s">
        <v>95</v>
      </c>
      <c r="F74" s="3">
        <v>35.85</v>
      </c>
      <c r="G74" s="6"/>
      <c r="K74">
        <v>35.85</v>
      </c>
      <c r="O74" s="6"/>
      <c r="S74" s="6"/>
      <c r="X74" s="6"/>
      <c r="Y74" s="6"/>
      <c r="Z74" s="6"/>
      <c r="AA74" s="6"/>
      <c r="AE74" s="3"/>
      <c r="AF74" s="3"/>
      <c r="AG74" s="6"/>
    </row>
    <row r="75" spans="1:33" ht="14" customHeight="1" x14ac:dyDescent="0.35">
      <c r="A75" s="2">
        <v>45965</v>
      </c>
      <c r="C75" t="s">
        <v>67</v>
      </c>
      <c r="D75" t="s">
        <v>96</v>
      </c>
      <c r="E75" t="s">
        <v>97</v>
      </c>
      <c r="F75" s="3">
        <v>38.97</v>
      </c>
      <c r="G75" s="6"/>
      <c r="J75">
        <v>38.97</v>
      </c>
      <c r="O75" s="6"/>
      <c r="S75" s="6"/>
      <c r="X75" s="6"/>
      <c r="Y75" s="6"/>
      <c r="Z75" s="6"/>
      <c r="AA75" s="6"/>
      <c r="AE75" s="3"/>
      <c r="AF75" s="3"/>
      <c r="AG75" s="6"/>
    </row>
    <row r="76" spans="1:33" ht="14" customHeight="1" x14ac:dyDescent="0.35">
      <c r="A76" s="2">
        <v>45965</v>
      </c>
      <c r="C76" t="s">
        <v>67</v>
      </c>
      <c r="D76" t="s">
        <v>98</v>
      </c>
      <c r="E76" t="s">
        <v>16</v>
      </c>
      <c r="F76" s="3">
        <v>998.23</v>
      </c>
      <c r="G76" s="6">
        <v>166.37</v>
      </c>
      <c r="H76">
        <v>831.86</v>
      </c>
      <c r="O76" s="6"/>
      <c r="S76" s="6"/>
      <c r="X76" s="6"/>
      <c r="Y76" s="6"/>
      <c r="Z76" s="6"/>
      <c r="AA76" s="6"/>
      <c r="AE76" s="3"/>
      <c r="AF76" s="3"/>
      <c r="AG76" s="6"/>
    </row>
    <row r="77" spans="1:33" ht="14" customHeight="1" x14ac:dyDescent="0.35">
      <c r="A77" s="2">
        <v>45965</v>
      </c>
      <c r="C77" t="s">
        <v>67</v>
      </c>
      <c r="D77" t="s">
        <v>114</v>
      </c>
      <c r="E77" t="s">
        <v>31</v>
      </c>
      <c r="F77" s="3">
        <v>368.84</v>
      </c>
      <c r="G77" s="6"/>
      <c r="O77" s="6"/>
      <c r="S77" s="6"/>
      <c r="X77" s="6">
        <v>368.84</v>
      </c>
      <c r="Y77" s="6"/>
      <c r="Z77" s="6"/>
      <c r="AA77" s="6"/>
      <c r="AE77" s="3"/>
      <c r="AF77" s="3"/>
      <c r="AG77" s="6"/>
    </row>
    <row r="78" spans="1:33" ht="14" customHeight="1" x14ac:dyDescent="0.35">
      <c r="A78" s="2">
        <v>45965</v>
      </c>
      <c r="C78" t="s">
        <v>67</v>
      </c>
      <c r="D78" t="s">
        <v>148</v>
      </c>
      <c r="E78" t="s">
        <v>153</v>
      </c>
      <c r="F78" s="3">
        <v>1000</v>
      </c>
      <c r="G78" s="6"/>
      <c r="O78" s="6"/>
      <c r="S78" s="6"/>
      <c r="X78" s="6"/>
      <c r="Y78" s="6">
        <v>1000</v>
      </c>
      <c r="Z78" s="6"/>
      <c r="AA78" s="6"/>
      <c r="AE78" s="3"/>
      <c r="AF78" s="3"/>
      <c r="AG78" s="6"/>
    </row>
    <row r="79" spans="1:33" ht="14" customHeight="1" x14ac:dyDescent="0.35">
      <c r="A79" s="2">
        <v>45965</v>
      </c>
      <c r="C79" t="s">
        <v>67</v>
      </c>
      <c r="D79" t="s">
        <v>149</v>
      </c>
      <c r="E79" t="s">
        <v>154</v>
      </c>
      <c r="F79" s="3">
        <v>155.88</v>
      </c>
      <c r="G79" s="6">
        <v>25.98</v>
      </c>
      <c r="N79" s="6">
        <v>129.9</v>
      </c>
      <c r="O79" s="6"/>
      <c r="S79" s="6"/>
      <c r="X79" s="6"/>
      <c r="Y79" s="6"/>
      <c r="Z79" s="6"/>
      <c r="AA79" s="6"/>
      <c r="AE79" s="3"/>
      <c r="AF79" s="3"/>
      <c r="AG79" s="6"/>
    </row>
    <row r="80" spans="1:33" ht="14" customHeight="1" x14ac:dyDescent="0.35">
      <c r="A80" s="2">
        <v>45965</v>
      </c>
      <c r="C80" t="s">
        <v>67</v>
      </c>
      <c r="D80" t="s">
        <v>150</v>
      </c>
      <c r="E80" t="s">
        <v>155</v>
      </c>
      <c r="F80" s="3">
        <v>610.91999999999996</v>
      </c>
      <c r="G80" s="6">
        <v>101.82</v>
      </c>
      <c r="N80" s="6">
        <v>509.1</v>
      </c>
      <c r="O80" s="6"/>
      <c r="S80" s="6"/>
      <c r="X80" s="6"/>
      <c r="Y80" s="6"/>
      <c r="Z80" s="6"/>
      <c r="AA80" s="6"/>
      <c r="AE80" s="3"/>
      <c r="AF80" s="3"/>
      <c r="AG80" s="6"/>
    </row>
    <row r="81" spans="1:33" ht="14" customHeight="1" x14ac:dyDescent="0.35">
      <c r="A81" s="2">
        <v>45965</v>
      </c>
      <c r="C81" t="s">
        <v>67</v>
      </c>
      <c r="D81" t="s">
        <v>101</v>
      </c>
      <c r="E81" t="s">
        <v>156</v>
      </c>
      <c r="F81" s="3">
        <v>75.599999999999994</v>
      </c>
      <c r="G81" s="6">
        <v>12.6</v>
      </c>
      <c r="N81" s="6">
        <v>63</v>
      </c>
      <c r="O81" s="6"/>
      <c r="S81" s="6"/>
      <c r="X81" s="6"/>
      <c r="Y81" s="6"/>
      <c r="Z81" s="6"/>
      <c r="AA81" s="6"/>
      <c r="AE81" s="3"/>
      <c r="AF81" s="3"/>
      <c r="AG81" s="6"/>
    </row>
    <row r="82" spans="1:33" ht="14" customHeight="1" x14ac:dyDescent="0.35">
      <c r="A82" s="2">
        <v>45965</v>
      </c>
      <c r="C82" t="s">
        <v>67</v>
      </c>
      <c r="D82" t="s">
        <v>104</v>
      </c>
      <c r="E82" t="s">
        <v>157</v>
      </c>
      <c r="F82" s="3">
        <v>30</v>
      </c>
      <c r="G82" s="6"/>
      <c r="O82" s="6"/>
      <c r="S82" s="6"/>
      <c r="X82" s="6"/>
      <c r="Y82" s="6">
        <v>30</v>
      </c>
      <c r="Z82" s="6"/>
      <c r="AA82" s="6"/>
      <c r="AE82" s="3"/>
      <c r="AF82" s="3"/>
      <c r="AG82" s="6"/>
    </row>
    <row r="83" spans="1:33" ht="14" customHeight="1" x14ac:dyDescent="0.35">
      <c r="A83" s="2">
        <v>45965</v>
      </c>
      <c r="C83" t="s">
        <v>67</v>
      </c>
      <c r="D83" t="s">
        <v>151</v>
      </c>
      <c r="E83" t="s">
        <v>111</v>
      </c>
      <c r="F83" s="3">
        <v>36</v>
      </c>
      <c r="G83" s="6"/>
      <c r="N83" s="6">
        <v>36</v>
      </c>
      <c r="O83" s="6"/>
      <c r="S83" s="6"/>
      <c r="X83" s="6"/>
      <c r="Y83" s="6"/>
      <c r="Z83" s="6"/>
      <c r="AA83" s="6"/>
      <c r="AE83" s="3"/>
      <c r="AF83" s="3"/>
      <c r="AG83" s="6"/>
    </row>
    <row r="84" spans="1:33" ht="14" customHeight="1" x14ac:dyDescent="0.35">
      <c r="A84" s="2">
        <v>45967</v>
      </c>
      <c r="C84" t="s">
        <v>67</v>
      </c>
      <c r="D84" t="s">
        <v>152</v>
      </c>
      <c r="E84" t="s">
        <v>158</v>
      </c>
      <c r="F84" s="3">
        <v>89.94</v>
      </c>
      <c r="G84" s="6">
        <v>14.99</v>
      </c>
      <c r="O84" s="6"/>
      <c r="S84" s="6"/>
      <c r="X84" s="6"/>
      <c r="Y84" s="6">
        <v>74.95</v>
      </c>
      <c r="Z84" s="6"/>
      <c r="AA84" s="6"/>
      <c r="AE84" s="3"/>
      <c r="AF84" s="3"/>
      <c r="AG84" s="6"/>
    </row>
    <row r="85" spans="1:33" ht="14" customHeight="1" x14ac:dyDescent="0.35">
      <c r="A85" s="2">
        <v>45993</v>
      </c>
      <c r="C85" t="s">
        <v>67</v>
      </c>
      <c r="D85" t="s">
        <v>73</v>
      </c>
      <c r="E85" t="s">
        <v>74</v>
      </c>
      <c r="F85" s="3">
        <v>733.49</v>
      </c>
      <c r="G85" s="6"/>
      <c r="J85">
        <v>733.49</v>
      </c>
      <c r="O85" s="6"/>
      <c r="S85" s="6"/>
      <c r="X85" s="6"/>
      <c r="Y85" s="6"/>
      <c r="Z85" s="6"/>
      <c r="AA85" s="6"/>
      <c r="AE85" s="3"/>
      <c r="AF85" s="3"/>
      <c r="AG85" s="6"/>
    </row>
    <row r="86" spans="1:33" ht="14" customHeight="1" x14ac:dyDescent="0.35">
      <c r="A86" s="2">
        <v>45993</v>
      </c>
      <c r="C86" t="s">
        <v>67</v>
      </c>
      <c r="D86" t="s">
        <v>73</v>
      </c>
      <c r="E86" t="s">
        <v>95</v>
      </c>
      <c r="F86" s="3">
        <v>35.85</v>
      </c>
      <c r="G86" s="6"/>
      <c r="K86">
        <v>35.85</v>
      </c>
      <c r="O86" s="6"/>
      <c r="S86" s="6"/>
      <c r="X86" s="6"/>
      <c r="Y86" s="6"/>
      <c r="Z86" s="6"/>
      <c r="AA86" s="6"/>
      <c r="AE86" s="3"/>
      <c r="AF86" s="3"/>
      <c r="AG86" s="6"/>
    </row>
    <row r="87" spans="1:33" ht="14" customHeight="1" x14ac:dyDescent="0.35">
      <c r="A87" s="2">
        <v>45993</v>
      </c>
      <c r="C87" t="s">
        <v>67</v>
      </c>
      <c r="D87" t="s">
        <v>96</v>
      </c>
      <c r="E87" t="s">
        <v>97</v>
      </c>
      <c r="F87" s="3">
        <v>61.04</v>
      </c>
      <c r="G87" s="6"/>
      <c r="J87">
        <v>61.04</v>
      </c>
      <c r="O87" s="6"/>
      <c r="S87" s="6"/>
      <c r="X87" s="6"/>
      <c r="Y87" s="6"/>
      <c r="Z87" s="6"/>
      <c r="AA87" s="6"/>
      <c r="AE87" s="3"/>
      <c r="AF87" s="3"/>
      <c r="AG87" s="6"/>
    </row>
    <row r="88" spans="1:33" ht="14" customHeight="1" x14ac:dyDescent="0.35">
      <c r="A88" s="2">
        <v>46008</v>
      </c>
      <c r="C88" t="s">
        <v>67</v>
      </c>
      <c r="D88" t="s">
        <v>98</v>
      </c>
      <c r="E88" t="s">
        <v>16</v>
      </c>
      <c r="F88" s="3">
        <v>998.23</v>
      </c>
      <c r="G88" s="6">
        <v>166.37</v>
      </c>
      <c r="H88">
        <v>831.86</v>
      </c>
      <c r="O88" s="6"/>
      <c r="S88" s="6"/>
      <c r="X88" s="6"/>
      <c r="Y88" s="6"/>
      <c r="Z88" s="6"/>
      <c r="AA88" s="6"/>
      <c r="AE88" s="3"/>
      <c r="AF88" s="3"/>
      <c r="AG88" s="6"/>
    </row>
    <row r="89" spans="1:33" ht="14" customHeight="1" x14ac:dyDescent="0.35">
      <c r="A89" s="2">
        <v>45993</v>
      </c>
      <c r="C89" t="s">
        <v>67</v>
      </c>
      <c r="D89" t="s">
        <v>114</v>
      </c>
      <c r="E89" t="s">
        <v>31</v>
      </c>
      <c r="F89" s="3">
        <v>352.58</v>
      </c>
      <c r="G89" s="6"/>
      <c r="O89" s="6"/>
      <c r="S89" s="6"/>
      <c r="X89" s="6">
        <v>352.58</v>
      </c>
      <c r="Y89" s="6"/>
      <c r="Z89" s="6"/>
      <c r="AA89" s="6"/>
      <c r="AE89" s="3"/>
      <c r="AF89" s="3"/>
      <c r="AG89" s="6"/>
    </row>
    <row r="90" spans="1:33" ht="14" customHeight="1" x14ac:dyDescent="0.35">
      <c r="A90" s="2">
        <v>45993</v>
      </c>
      <c r="C90" t="s">
        <v>67</v>
      </c>
      <c r="D90" t="s">
        <v>159</v>
      </c>
      <c r="E90" t="s">
        <v>163</v>
      </c>
      <c r="F90" s="3">
        <v>316.8</v>
      </c>
      <c r="G90" s="6">
        <v>52.8</v>
      </c>
      <c r="O90" s="6"/>
      <c r="Q90" s="6">
        <v>264</v>
      </c>
      <c r="S90" s="6"/>
      <c r="X90" s="6"/>
      <c r="Y90" s="6"/>
      <c r="Z90" s="6"/>
      <c r="AA90" s="6"/>
      <c r="AE90" s="3"/>
      <c r="AF90" s="3"/>
      <c r="AG90" s="6"/>
    </row>
    <row r="91" spans="1:33" ht="14" customHeight="1" x14ac:dyDescent="0.35">
      <c r="A91" s="2">
        <v>45993</v>
      </c>
      <c r="C91" t="s">
        <v>67</v>
      </c>
      <c r="D91" t="s">
        <v>160</v>
      </c>
      <c r="E91" t="s">
        <v>161</v>
      </c>
      <c r="F91" s="3">
        <v>30</v>
      </c>
      <c r="G91" s="6"/>
      <c r="O91" s="6"/>
      <c r="S91" s="6"/>
      <c r="X91" s="6"/>
      <c r="Y91" s="6">
        <v>30</v>
      </c>
      <c r="Z91" s="6"/>
      <c r="AA91" s="6"/>
      <c r="AE91" s="3"/>
      <c r="AF91" s="3"/>
      <c r="AG91" s="6"/>
    </row>
    <row r="92" spans="1:33" ht="14" customHeight="1" x14ac:dyDescent="0.35">
      <c r="A92" s="2">
        <v>45993</v>
      </c>
      <c r="C92" t="s">
        <v>67</v>
      </c>
      <c r="D92" t="s">
        <v>150</v>
      </c>
      <c r="E92" t="s">
        <v>162</v>
      </c>
      <c r="F92" s="3">
        <v>216</v>
      </c>
      <c r="G92" s="6">
        <v>36</v>
      </c>
      <c r="N92" s="6">
        <v>180</v>
      </c>
      <c r="O92" s="6"/>
      <c r="S92" s="6"/>
      <c r="X92" s="6"/>
      <c r="Y92" s="6"/>
      <c r="Z92" s="6"/>
      <c r="AA92" s="6"/>
      <c r="AE92" s="3"/>
      <c r="AF92" s="3"/>
      <c r="AG92" s="6"/>
    </row>
    <row r="93" spans="1:33" ht="14" customHeight="1" x14ac:dyDescent="0.35">
      <c r="A93" s="2">
        <v>46008</v>
      </c>
      <c r="C93" t="s">
        <v>67</v>
      </c>
      <c r="D93" t="s">
        <v>106</v>
      </c>
      <c r="E93" t="s">
        <v>164</v>
      </c>
      <c r="F93" s="3">
        <v>155.22999999999999</v>
      </c>
      <c r="G93" s="6"/>
      <c r="O93" s="6"/>
      <c r="S93" s="6"/>
      <c r="X93" s="6"/>
      <c r="Y93" s="6"/>
      <c r="Z93" s="6"/>
      <c r="AA93">
        <v>155.22999999999999</v>
      </c>
      <c r="AE93" s="3"/>
      <c r="AF93" s="3"/>
      <c r="AG93" s="6"/>
    </row>
    <row r="94" spans="1:33" ht="14" customHeight="1" x14ac:dyDescent="0.35">
      <c r="A94" s="2">
        <v>46028</v>
      </c>
      <c r="C94" t="s">
        <v>67</v>
      </c>
      <c r="D94" t="s">
        <v>73</v>
      </c>
      <c r="E94" t="s">
        <v>74</v>
      </c>
      <c r="F94" s="3">
        <v>551.65</v>
      </c>
      <c r="G94" s="6"/>
      <c r="J94">
        <v>551.65</v>
      </c>
      <c r="O94" s="6"/>
      <c r="S94" s="6"/>
      <c r="X94" s="6"/>
      <c r="Y94" s="6"/>
      <c r="Z94" s="6"/>
      <c r="AE94" s="3"/>
      <c r="AF94" s="3"/>
      <c r="AG94" s="6"/>
    </row>
    <row r="95" spans="1:33" ht="14" customHeight="1" x14ac:dyDescent="0.35">
      <c r="A95" s="2">
        <v>46028</v>
      </c>
      <c r="C95" t="s">
        <v>67</v>
      </c>
      <c r="D95" t="s">
        <v>73</v>
      </c>
      <c r="E95" t="s">
        <v>95</v>
      </c>
      <c r="F95" s="3">
        <v>30.92</v>
      </c>
      <c r="G95" s="6"/>
      <c r="K95">
        <v>30.92</v>
      </c>
      <c r="O95" s="6"/>
      <c r="S95" s="6"/>
      <c r="X95" s="6"/>
      <c r="Y95" s="6"/>
      <c r="Z95" s="6"/>
      <c r="AE95" s="3"/>
      <c r="AF95" s="3"/>
      <c r="AG95" s="6"/>
    </row>
    <row r="96" spans="1:33" ht="14" customHeight="1" x14ac:dyDescent="0.35">
      <c r="A96" s="2">
        <v>46028</v>
      </c>
      <c r="C96" t="s">
        <v>67</v>
      </c>
      <c r="D96" t="s">
        <v>96</v>
      </c>
      <c r="E96" t="s">
        <v>97</v>
      </c>
      <c r="F96" s="3">
        <v>6.63</v>
      </c>
      <c r="G96" s="6"/>
      <c r="J96">
        <v>6.63</v>
      </c>
      <c r="O96" s="6"/>
      <c r="S96" s="6"/>
      <c r="X96" s="6"/>
      <c r="Y96" s="6"/>
      <c r="Z96" s="6"/>
      <c r="AE96" s="3"/>
      <c r="AF96" s="3"/>
      <c r="AG96" s="6"/>
    </row>
    <row r="97" spans="1:34" ht="14" customHeight="1" x14ac:dyDescent="0.35">
      <c r="A97" s="2">
        <v>46028</v>
      </c>
      <c r="C97" t="s">
        <v>67</v>
      </c>
      <c r="D97" t="s">
        <v>98</v>
      </c>
      <c r="E97" t="s">
        <v>16</v>
      </c>
      <c r="F97" s="3">
        <v>998.23</v>
      </c>
      <c r="G97" s="6">
        <v>166.37</v>
      </c>
      <c r="H97">
        <v>831.86</v>
      </c>
      <c r="O97" s="6"/>
      <c r="S97" s="6"/>
      <c r="X97" s="6"/>
      <c r="Y97" s="6"/>
      <c r="Z97" s="6"/>
      <c r="AE97" s="3"/>
      <c r="AF97" s="3"/>
      <c r="AG97" s="6"/>
    </row>
    <row r="98" spans="1:34" ht="14" customHeight="1" x14ac:dyDescent="0.35">
      <c r="A98" s="2">
        <v>46028</v>
      </c>
      <c r="C98" t="s">
        <v>67</v>
      </c>
      <c r="D98" t="s">
        <v>114</v>
      </c>
      <c r="E98" t="s">
        <v>31</v>
      </c>
      <c r="F98" s="3">
        <v>343.34</v>
      </c>
      <c r="G98" s="6"/>
      <c r="O98" s="6"/>
      <c r="S98" s="6"/>
      <c r="X98" s="6">
        <v>343.34</v>
      </c>
      <c r="Y98" s="6"/>
      <c r="Z98" s="6"/>
      <c r="AE98" s="3"/>
      <c r="AF98" s="3"/>
      <c r="AG98" s="6"/>
    </row>
    <row r="99" spans="1:34" ht="14" customHeight="1" x14ac:dyDescent="0.35">
      <c r="A99" s="2">
        <v>46028</v>
      </c>
      <c r="C99" t="s">
        <v>67</v>
      </c>
      <c r="D99" t="s">
        <v>165</v>
      </c>
      <c r="E99" t="s">
        <v>167</v>
      </c>
      <c r="F99" s="3">
        <v>354</v>
      </c>
      <c r="G99" s="6">
        <v>59</v>
      </c>
      <c r="O99" s="6"/>
      <c r="S99" s="6"/>
      <c r="X99" s="6"/>
      <c r="Y99" s="6">
        <v>295</v>
      </c>
      <c r="Z99" s="6"/>
      <c r="AE99" s="3"/>
      <c r="AF99" s="3"/>
      <c r="AG99" s="6"/>
    </row>
    <row r="100" spans="1:34" ht="14" customHeight="1" x14ac:dyDescent="0.35">
      <c r="A100" s="2">
        <v>46028</v>
      </c>
      <c r="C100" t="s">
        <v>67</v>
      </c>
      <c r="D100" t="s">
        <v>119</v>
      </c>
      <c r="E100" t="s">
        <v>26</v>
      </c>
      <c r="F100" s="3">
        <v>73.5</v>
      </c>
      <c r="G100" s="6"/>
      <c r="O100" s="6"/>
      <c r="S100" s="6">
        <v>73.5</v>
      </c>
      <c r="X100" s="6"/>
      <c r="Y100" s="6"/>
      <c r="Z100" s="6"/>
      <c r="AE100" s="3"/>
      <c r="AF100" s="3"/>
      <c r="AG100" s="6"/>
    </row>
    <row r="101" spans="1:34" ht="14" customHeight="1" x14ac:dyDescent="0.35">
      <c r="A101" s="2">
        <v>46028</v>
      </c>
      <c r="C101" t="s">
        <v>67</v>
      </c>
      <c r="D101" t="s">
        <v>152</v>
      </c>
      <c r="E101" t="s">
        <v>168</v>
      </c>
      <c r="F101" s="3">
        <v>318</v>
      </c>
      <c r="G101" s="6">
        <v>53</v>
      </c>
      <c r="O101" s="6"/>
      <c r="S101" s="6"/>
      <c r="X101" s="6"/>
      <c r="Y101" s="6">
        <v>265</v>
      </c>
      <c r="Z101" s="6"/>
      <c r="AE101" s="3"/>
      <c r="AF101" s="3"/>
      <c r="AG101" s="6"/>
    </row>
    <row r="102" spans="1:34" ht="14" customHeight="1" x14ac:dyDescent="0.35">
      <c r="A102" s="2">
        <v>46028</v>
      </c>
      <c r="C102" t="s">
        <v>67</v>
      </c>
      <c r="D102" t="s">
        <v>105</v>
      </c>
      <c r="E102" t="s">
        <v>83</v>
      </c>
      <c r="F102" s="3">
        <v>4800</v>
      </c>
      <c r="G102" s="6">
        <v>800</v>
      </c>
      <c r="O102" s="6"/>
      <c r="S102" s="6"/>
      <c r="X102" s="6"/>
      <c r="Y102" s="6"/>
      <c r="Z102" s="6">
        <v>4000</v>
      </c>
      <c r="AE102" s="3"/>
      <c r="AF102" s="3"/>
      <c r="AG102" s="6"/>
    </row>
    <row r="103" spans="1:34" ht="14" customHeight="1" x14ac:dyDescent="0.35">
      <c r="A103" s="2">
        <v>46028</v>
      </c>
      <c r="C103" t="s">
        <v>67</v>
      </c>
      <c r="D103" t="s">
        <v>166</v>
      </c>
      <c r="E103" t="s">
        <v>111</v>
      </c>
      <c r="F103" s="3">
        <v>200</v>
      </c>
      <c r="G103" s="6"/>
      <c r="N103" s="6">
        <v>200</v>
      </c>
      <c r="O103" s="6"/>
      <c r="S103" s="6"/>
      <c r="X103" s="6"/>
      <c r="Y103" s="6"/>
      <c r="Z103" s="6"/>
      <c r="AE103" s="3"/>
      <c r="AF103" s="3"/>
      <c r="AG103" s="6"/>
    </row>
    <row r="104" spans="1:34" ht="14" customHeight="1" x14ac:dyDescent="0.35">
      <c r="A104" s="2">
        <v>46048</v>
      </c>
      <c r="C104" t="s">
        <v>67</v>
      </c>
      <c r="D104" t="s">
        <v>117</v>
      </c>
      <c r="E104" t="s">
        <v>118</v>
      </c>
      <c r="F104" s="3">
        <v>138.13999999999999</v>
      </c>
      <c r="G104" s="6">
        <v>6.58</v>
      </c>
      <c r="I104">
        <v>131.56</v>
      </c>
      <c r="O104" s="6"/>
      <c r="S104" s="6"/>
      <c r="X104" s="6"/>
      <c r="Y104" s="6"/>
      <c r="Z104" s="6"/>
      <c r="AE104" s="3"/>
      <c r="AF104" s="3"/>
      <c r="AG104" s="6"/>
    </row>
    <row r="105" spans="1:34" ht="14" customHeight="1" x14ac:dyDescent="0.35">
      <c r="A105" s="2">
        <v>46048</v>
      </c>
      <c r="C105" t="s">
        <v>67</v>
      </c>
      <c r="D105" t="s">
        <v>117</v>
      </c>
      <c r="E105" t="s">
        <v>118</v>
      </c>
      <c r="F105" s="3">
        <v>151.96</v>
      </c>
      <c r="G105" s="6"/>
      <c r="I105">
        <v>151.96</v>
      </c>
      <c r="O105" s="6"/>
      <c r="S105" s="6"/>
      <c r="X105" s="6"/>
      <c r="Y105" s="6"/>
      <c r="Z105" s="6"/>
      <c r="AE105" s="3"/>
      <c r="AF105" s="3"/>
      <c r="AG105" s="6"/>
    </row>
    <row r="106" spans="1:34" x14ac:dyDescent="0.35">
      <c r="A106" s="2"/>
    </row>
    <row r="107" spans="1:34" s="1" customFormat="1" x14ac:dyDescent="0.35">
      <c r="A107" s="1" t="s">
        <v>9</v>
      </c>
      <c r="F107" s="7">
        <f t="shared" ref="F107:K107" si="0">SUM(F2:F106)</f>
        <v>90266.699999999983</v>
      </c>
      <c r="G107" s="7">
        <f t="shared" si="0"/>
        <v>12244.680000000004</v>
      </c>
      <c r="H107" s="7">
        <f t="shared" si="0"/>
        <v>8242.99</v>
      </c>
      <c r="I107" s="7">
        <f t="shared" si="0"/>
        <v>458.56000000000006</v>
      </c>
      <c r="J107" s="7">
        <f t="shared" si="0"/>
        <v>6884.87</v>
      </c>
      <c r="K107" s="7">
        <f t="shared" si="0"/>
        <v>333.86000000000007</v>
      </c>
      <c r="L107" s="7">
        <f>SUM(L3:L106)</f>
        <v>505</v>
      </c>
      <c r="M107" s="7">
        <f>SUM(M3:M106)</f>
        <v>1413.58</v>
      </c>
      <c r="N107" s="7">
        <f>SUM(N2:N106)</f>
        <v>1292.8800000000001</v>
      </c>
      <c r="O107" s="7">
        <f>SUM(O2:O106)</f>
        <v>600</v>
      </c>
      <c r="P107" s="7">
        <f>SUM(P3:P106)</f>
        <v>0</v>
      </c>
      <c r="Q107" s="7">
        <f>SUM(Q3:Q106)</f>
        <v>264</v>
      </c>
      <c r="R107" s="7">
        <f>SUM(R3:R106)</f>
        <v>291.91000000000003</v>
      </c>
      <c r="S107" s="7">
        <f>SUM(S2:S106)</f>
        <v>291</v>
      </c>
      <c r="T107" s="7">
        <f>SUM(T2:T106)</f>
        <v>0</v>
      </c>
      <c r="U107" s="7">
        <f>SUM(U3:U106)</f>
        <v>160</v>
      </c>
      <c r="V107" s="7">
        <f>SUM(V3:V106)</f>
        <v>0</v>
      </c>
      <c r="W107" s="7">
        <f>SUM(W3:W106)</f>
        <v>0</v>
      </c>
      <c r="X107" s="7">
        <f t="shared" ref="X107:Y107" si="1">SUM(X2:X106)</f>
        <v>3578.63</v>
      </c>
      <c r="Y107" s="7">
        <f t="shared" si="1"/>
        <v>2711.45</v>
      </c>
      <c r="Z107" s="7">
        <f>SUM(Z2:Z106)</f>
        <v>4914.25</v>
      </c>
      <c r="AA107" s="7">
        <f>SUM(AA3:AA106)</f>
        <v>800.37</v>
      </c>
      <c r="AB107" s="7">
        <f>SUM(AB44:AB106)</f>
        <v>50</v>
      </c>
      <c r="AC107" s="7">
        <f>SUM(AC3:AC106)</f>
        <v>8580</v>
      </c>
      <c r="AD107" s="7">
        <f>SUM(AD2:AD106)</f>
        <v>0</v>
      </c>
      <c r="AE107" s="7">
        <f>SUM(AE3:AE106)</f>
        <v>0</v>
      </c>
      <c r="AF107" s="7">
        <f>SUM(AF3:AF106)</f>
        <v>36648.67</v>
      </c>
      <c r="AG107" s="7">
        <f>SUM(AG3:AG106)</f>
        <v>0</v>
      </c>
      <c r="AH107" s="7">
        <f>SUM(G107:AG107)</f>
        <v>90266.700000000012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F59F3B-E720-4CA7-8D4C-8C10E924F0F3}">
  <dimension ref="A1:L33"/>
  <sheetViews>
    <sheetView topLeftCell="A17" workbookViewId="0">
      <selection activeCell="D32" sqref="D32"/>
    </sheetView>
  </sheetViews>
  <sheetFormatPr defaultRowHeight="14.5" x14ac:dyDescent="0.35"/>
  <cols>
    <col min="2" max="2" width="21" customWidth="1"/>
    <col min="3" max="3" width="10" bestFit="1" customWidth="1"/>
    <col min="4" max="4" width="11.26953125" bestFit="1" customWidth="1"/>
    <col min="12" max="12" width="28.453125" customWidth="1"/>
  </cols>
  <sheetData>
    <row r="1" spans="1:11" s="1" customFormat="1" x14ac:dyDescent="0.35">
      <c r="A1" s="1" t="s">
        <v>91</v>
      </c>
      <c r="E1" s="1" t="s">
        <v>76</v>
      </c>
      <c r="K1" s="1" t="s">
        <v>76</v>
      </c>
    </row>
    <row r="2" spans="1:11" s="1" customFormat="1" x14ac:dyDescent="0.35">
      <c r="A2" s="1" t="s">
        <v>12</v>
      </c>
      <c r="C2" s="9" t="s">
        <v>36</v>
      </c>
      <c r="D2" s="9" t="s">
        <v>78</v>
      </c>
      <c r="E2" s="12"/>
      <c r="F2" s="9" t="s">
        <v>77</v>
      </c>
      <c r="G2" s="9" t="s">
        <v>8</v>
      </c>
      <c r="H2" s="9" t="s">
        <v>90</v>
      </c>
      <c r="I2" s="9" t="s">
        <v>3</v>
      </c>
      <c r="J2" s="9" t="s">
        <v>75</v>
      </c>
      <c r="K2" s="12"/>
    </row>
    <row r="3" spans="1:11" x14ac:dyDescent="0.35">
      <c r="A3" t="s">
        <v>16</v>
      </c>
      <c r="C3" s="3">
        <v>10010</v>
      </c>
      <c r="D3" s="3">
        <v>8242.99</v>
      </c>
      <c r="E3" s="10">
        <f t="shared" ref="E3:E25" si="0">D3/C3</f>
        <v>0.82347552447552441</v>
      </c>
      <c r="I3" s="3">
        <f t="shared" ref="I3:I20" si="1">C3-D3+F3</f>
        <v>1767.0100000000002</v>
      </c>
      <c r="J3" s="11">
        <f t="shared" ref="J3:J25" si="2">I3/C3</f>
        <v>0.17652447552447553</v>
      </c>
    </row>
    <row r="4" spans="1:11" x14ac:dyDescent="0.35">
      <c r="A4" t="s">
        <v>17</v>
      </c>
      <c r="C4" s="3">
        <v>4500</v>
      </c>
      <c r="D4" s="6">
        <v>458.56</v>
      </c>
      <c r="E4" s="10">
        <f t="shared" si="0"/>
        <v>0.10190222222222223</v>
      </c>
      <c r="H4" s="3"/>
      <c r="I4" s="3">
        <f>C4-D4+F4-H4</f>
        <v>4041.44</v>
      </c>
      <c r="J4" s="11">
        <f t="shared" si="2"/>
        <v>0.89809777777777777</v>
      </c>
    </row>
    <row r="5" spans="1:11" x14ac:dyDescent="0.35">
      <c r="A5" t="s">
        <v>52</v>
      </c>
      <c r="C5" s="3">
        <v>7300</v>
      </c>
      <c r="D5" s="6">
        <v>6884.87</v>
      </c>
      <c r="E5" s="10">
        <f t="shared" si="0"/>
        <v>0.9431328767123287</v>
      </c>
      <c r="I5" s="3">
        <f t="shared" si="1"/>
        <v>415.13000000000011</v>
      </c>
      <c r="J5" s="11">
        <f t="shared" si="2"/>
        <v>5.6867123287671247E-2</v>
      </c>
    </row>
    <row r="6" spans="1:11" x14ac:dyDescent="0.35">
      <c r="A6" t="s">
        <v>53</v>
      </c>
      <c r="C6" s="3">
        <v>1000</v>
      </c>
      <c r="D6" s="6">
        <v>333.86</v>
      </c>
      <c r="E6" s="10">
        <f t="shared" si="0"/>
        <v>0.33385999999999999</v>
      </c>
      <c r="I6" s="3">
        <f t="shared" si="1"/>
        <v>666.14</v>
      </c>
      <c r="J6" s="11">
        <f t="shared" si="2"/>
        <v>0.66613999999999995</v>
      </c>
    </row>
    <row r="7" spans="1:11" x14ac:dyDescent="0.35">
      <c r="A7" t="s">
        <v>54</v>
      </c>
      <c r="C7" s="3">
        <v>510</v>
      </c>
      <c r="D7" s="6">
        <v>505</v>
      </c>
      <c r="E7" s="10">
        <f t="shared" si="0"/>
        <v>0.99019607843137258</v>
      </c>
      <c r="I7" s="3">
        <f t="shared" si="1"/>
        <v>5</v>
      </c>
      <c r="J7" s="13">
        <f t="shared" si="2"/>
        <v>9.8039215686274508E-3</v>
      </c>
    </row>
    <row r="8" spans="1:11" x14ac:dyDescent="0.35">
      <c r="A8" t="s">
        <v>21</v>
      </c>
      <c r="C8" s="3">
        <v>1600</v>
      </c>
      <c r="D8" s="6">
        <v>1413.58</v>
      </c>
      <c r="E8" s="10">
        <f t="shared" si="0"/>
        <v>0.88348749999999998</v>
      </c>
      <c r="I8" s="3">
        <f t="shared" si="1"/>
        <v>186.42000000000007</v>
      </c>
      <c r="J8" s="11">
        <f t="shared" si="2"/>
        <v>0.11651250000000005</v>
      </c>
    </row>
    <row r="9" spans="1:11" x14ac:dyDescent="0.35">
      <c r="A9" t="s">
        <v>65</v>
      </c>
      <c r="C9" s="3">
        <v>1500</v>
      </c>
      <c r="D9" s="6">
        <v>1292.8800000000001</v>
      </c>
      <c r="E9" s="10">
        <f t="shared" si="0"/>
        <v>0.86192000000000002</v>
      </c>
      <c r="I9" s="3">
        <f t="shared" si="1"/>
        <v>207.11999999999989</v>
      </c>
      <c r="J9" s="11">
        <f t="shared" si="2"/>
        <v>0.13807999999999993</v>
      </c>
    </row>
    <row r="10" spans="1:11" x14ac:dyDescent="0.35">
      <c r="A10" t="s">
        <v>22</v>
      </c>
      <c r="C10" s="3">
        <v>600</v>
      </c>
      <c r="D10" s="6">
        <v>600</v>
      </c>
      <c r="E10" s="10">
        <f t="shared" si="0"/>
        <v>1</v>
      </c>
      <c r="I10" s="3">
        <f t="shared" si="1"/>
        <v>0</v>
      </c>
      <c r="J10" s="13">
        <f t="shared" si="2"/>
        <v>0</v>
      </c>
    </row>
    <row r="11" spans="1:11" x14ac:dyDescent="0.35">
      <c r="A11" t="s">
        <v>23</v>
      </c>
      <c r="C11" s="3">
        <v>400</v>
      </c>
      <c r="D11" s="6">
        <v>0</v>
      </c>
      <c r="E11" s="10">
        <f t="shared" si="0"/>
        <v>0</v>
      </c>
      <c r="I11" s="3">
        <f t="shared" si="1"/>
        <v>400</v>
      </c>
      <c r="J11" s="11">
        <f t="shared" si="2"/>
        <v>1</v>
      </c>
    </row>
    <row r="12" spans="1:11" x14ac:dyDescent="0.35">
      <c r="A12" t="s">
        <v>24</v>
      </c>
      <c r="C12" s="3">
        <v>230</v>
      </c>
      <c r="D12" s="6">
        <v>264</v>
      </c>
      <c r="E12" s="10">
        <f t="shared" si="0"/>
        <v>1.1478260869565218</v>
      </c>
      <c r="I12" s="3">
        <f t="shared" si="1"/>
        <v>-34</v>
      </c>
      <c r="J12" s="11">
        <f t="shared" si="2"/>
        <v>-0.14782608695652175</v>
      </c>
    </row>
    <row r="13" spans="1:11" x14ac:dyDescent="0.35">
      <c r="A13" t="s">
        <v>55</v>
      </c>
      <c r="C13" s="3">
        <v>1315</v>
      </c>
      <c r="D13" s="6">
        <v>291.91000000000003</v>
      </c>
      <c r="E13" s="10">
        <f t="shared" si="0"/>
        <v>0.22198479087452475</v>
      </c>
      <c r="I13" s="3">
        <f t="shared" si="1"/>
        <v>1023.0899999999999</v>
      </c>
      <c r="J13" s="11">
        <f t="shared" si="2"/>
        <v>0.77801520912547517</v>
      </c>
    </row>
    <row r="14" spans="1:11" x14ac:dyDescent="0.35">
      <c r="A14" t="s">
        <v>26</v>
      </c>
      <c r="C14" s="3">
        <v>350</v>
      </c>
      <c r="D14" s="6">
        <v>291</v>
      </c>
      <c r="E14" s="10">
        <f t="shared" si="0"/>
        <v>0.83142857142857141</v>
      </c>
      <c r="I14" s="3">
        <f t="shared" si="1"/>
        <v>59</v>
      </c>
      <c r="J14" s="13">
        <f t="shared" si="2"/>
        <v>0.16857142857142857</v>
      </c>
    </row>
    <row r="15" spans="1:11" x14ac:dyDescent="0.35">
      <c r="A15" t="s">
        <v>56</v>
      </c>
      <c r="C15" s="3">
        <v>100</v>
      </c>
      <c r="D15" s="6">
        <v>0</v>
      </c>
      <c r="E15" s="10">
        <f t="shared" si="0"/>
        <v>0</v>
      </c>
      <c r="I15" s="3">
        <f t="shared" si="1"/>
        <v>100</v>
      </c>
      <c r="J15" s="11">
        <f t="shared" si="2"/>
        <v>1</v>
      </c>
    </row>
    <row r="16" spans="1:11" x14ac:dyDescent="0.35">
      <c r="A16" t="s">
        <v>57</v>
      </c>
      <c r="C16" s="3">
        <v>200</v>
      </c>
      <c r="D16" s="6">
        <v>160</v>
      </c>
      <c r="E16" s="10">
        <f t="shared" si="0"/>
        <v>0.8</v>
      </c>
      <c r="I16" s="3">
        <f t="shared" si="1"/>
        <v>40</v>
      </c>
      <c r="J16" s="11">
        <f t="shared" si="2"/>
        <v>0.2</v>
      </c>
    </row>
    <row r="17" spans="1:12" x14ac:dyDescent="0.35">
      <c r="A17" t="s">
        <v>58</v>
      </c>
      <c r="C17" s="3">
        <v>500</v>
      </c>
      <c r="D17" s="6">
        <v>0</v>
      </c>
      <c r="E17" s="10">
        <f t="shared" si="0"/>
        <v>0</v>
      </c>
      <c r="I17" s="3">
        <f t="shared" si="1"/>
        <v>500</v>
      </c>
      <c r="J17" s="13">
        <f t="shared" si="2"/>
        <v>1</v>
      </c>
    </row>
    <row r="18" spans="1:12" x14ac:dyDescent="0.35">
      <c r="A18" t="s">
        <v>30</v>
      </c>
      <c r="C18" s="3">
        <v>900</v>
      </c>
      <c r="D18" s="6">
        <v>0</v>
      </c>
      <c r="E18" s="10">
        <f t="shared" si="0"/>
        <v>0</v>
      </c>
      <c r="F18" s="3">
        <v>2466</v>
      </c>
      <c r="G18" s="3"/>
      <c r="H18" s="3"/>
      <c r="I18" s="3">
        <f t="shared" si="1"/>
        <v>3366</v>
      </c>
      <c r="J18" s="11">
        <f t="shared" si="2"/>
        <v>3.74</v>
      </c>
    </row>
    <row r="19" spans="1:12" x14ac:dyDescent="0.35">
      <c r="A19" t="s">
        <v>31</v>
      </c>
      <c r="C19" s="3">
        <v>4500</v>
      </c>
      <c r="D19" s="6">
        <v>3578.63</v>
      </c>
      <c r="E19" s="10">
        <f t="shared" si="0"/>
        <v>0.79525111111111113</v>
      </c>
      <c r="I19" s="3">
        <f t="shared" si="1"/>
        <v>921.36999999999989</v>
      </c>
      <c r="J19" s="11">
        <f t="shared" si="2"/>
        <v>0.20474888888888887</v>
      </c>
    </row>
    <row r="20" spans="1:12" ht="13" customHeight="1" x14ac:dyDescent="0.35">
      <c r="A20" t="s">
        <v>62</v>
      </c>
      <c r="C20" s="3">
        <v>3500</v>
      </c>
      <c r="D20" s="6">
        <v>2711.45</v>
      </c>
      <c r="E20" s="10">
        <f t="shared" si="0"/>
        <v>0.77469999999999994</v>
      </c>
      <c r="I20" s="3">
        <f t="shared" si="1"/>
        <v>788.55000000000018</v>
      </c>
      <c r="J20" s="13">
        <f t="shared" si="2"/>
        <v>0.22530000000000006</v>
      </c>
    </row>
    <row r="21" spans="1:12" ht="13" customHeight="1" x14ac:dyDescent="0.35">
      <c r="A21" t="s">
        <v>83</v>
      </c>
      <c r="C21" s="3">
        <v>5000</v>
      </c>
      <c r="D21" s="6">
        <v>4914.25</v>
      </c>
      <c r="E21" s="10">
        <f t="shared" si="0"/>
        <v>0.98285</v>
      </c>
      <c r="F21" s="3">
        <v>5469</v>
      </c>
      <c r="G21" s="3"/>
      <c r="H21" s="3"/>
      <c r="I21" s="3">
        <f>C21-D21+F21+G21</f>
        <v>5554.75</v>
      </c>
      <c r="J21" s="13">
        <f t="shared" si="2"/>
        <v>1.1109500000000001</v>
      </c>
    </row>
    <row r="22" spans="1:12" ht="13" customHeight="1" x14ac:dyDescent="0.35">
      <c r="A22" t="s">
        <v>66</v>
      </c>
      <c r="C22" s="3">
        <v>2000</v>
      </c>
      <c r="D22" s="6">
        <v>800.37</v>
      </c>
      <c r="E22" s="10">
        <f t="shared" si="0"/>
        <v>0.40018500000000001</v>
      </c>
      <c r="I22" s="3">
        <f>C22-D22</f>
        <v>1199.6300000000001</v>
      </c>
      <c r="J22" s="11">
        <f t="shared" si="2"/>
        <v>0.5998150000000001</v>
      </c>
    </row>
    <row r="23" spans="1:12" ht="13" customHeight="1" x14ac:dyDescent="0.35">
      <c r="A23" t="s">
        <v>84</v>
      </c>
      <c r="C23" s="3">
        <v>1000</v>
      </c>
      <c r="D23" s="6">
        <v>50</v>
      </c>
      <c r="E23" s="10">
        <f t="shared" si="0"/>
        <v>0.05</v>
      </c>
      <c r="I23" s="3">
        <f>C23-D23</f>
        <v>950</v>
      </c>
      <c r="J23" s="11">
        <f t="shared" si="2"/>
        <v>0.95</v>
      </c>
    </row>
    <row r="24" spans="1:12" ht="14.5" customHeight="1" x14ac:dyDescent="0.35">
      <c r="A24" t="s">
        <v>33</v>
      </c>
      <c r="C24" s="3">
        <v>3231</v>
      </c>
      <c r="D24" s="3">
        <v>8580</v>
      </c>
      <c r="E24" s="10">
        <f t="shared" si="0"/>
        <v>2.6555246053853296</v>
      </c>
      <c r="F24" s="3">
        <v>5349</v>
      </c>
      <c r="G24" s="3"/>
      <c r="H24" s="3"/>
      <c r="I24" s="3">
        <f>C24-D24+F24</f>
        <v>0</v>
      </c>
      <c r="J24" s="11">
        <f t="shared" si="2"/>
        <v>0</v>
      </c>
    </row>
    <row r="25" spans="1:12" ht="14.5" customHeight="1" x14ac:dyDescent="0.35">
      <c r="A25" t="s">
        <v>70</v>
      </c>
      <c r="C25" s="3">
        <v>1000</v>
      </c>
      <c r="D25" s="3">
        <v>0</v>
      </c>
      <c r="E25" s="10">
        <f t="shared" si="0"/>
        <v>0</v>
      </c>
      <c r="F25" s="3">
        <v>1000</v>
      </c>
      <c r="I25" s="3">
        <f>C25-D25+F25</f>
        <v>2000</v>
      </c>
      <c r="J25" s="11">
        <f t="shared" si="2"/>
        <v>2</v>
      </c>
    </row>
    <row r="26" spans="1:12" x14ac:dyDescent="0.35">
      <c r="A26" t="s">
        <v>59</v>
      </c>
      <c r="C26" s="3">
        <v>0</v>
      </c>
      <c r="D26" s="3">
        <v>0</v>
      </c>
      <c r="E26" s="10">
        <v>1</v>
      </c>
      <c r="H26" s="3">
        <v>3475</v>
      </c>
      <c r="I26" s="3">
        <f>C26-D26+H26</f>
        <v>3475</v>
      </c>
      <c r="J26" s="10"/>
    </row>
    <row r="27" spans="1:12" x14ac:dyDescent="0.35">
      <c r="E27" s="10"/>
      <c r="J27" s="10"/>
    </row>
    <row r="28" spans="1:12" x14ac:dyDescent="0.35">
      <c r="A28" t="s">
        <v>64</v>
      </c>
      <c r="C28" s="3">
        <f>SUM(C3:C27)</f>
        <v>51246</v>
      </c>
      <c r="D28" s="3">
        <f>SUM(D3:D27)</f>
        <v>41373.350000000006</v>
      </c>
      <c r="E28" s="10">
        <f>D28/C28</f>
        <v>0.80734789056706879</v>
      </c>
      <c r="I28" s="3">
        <f>SUM(I3:I27)</f>
        <v>27631.65</v>
      </c>
      <c r="J28" s="11">
        <f>(I28-F18-F24)/C28</f>
        <v>0.38669652265542681</v>
      </c>
      <c r="L28" s="3"/>
    </row>
    <row r="29" spans="1:12" x14ac:dyDescent="0.35">
      <c r="L29" s="3"/>
    </row>
    <row r="30" spans="1:12" x14ac:dyDescent="0.35">
      <c r="A30" t="s">
        <v>63</v>
      </c>
      <c r="C30" s="3"/>
      <c r="D30" s="3">
        <v>36648.67</v>
      </c>
    </row>
    <row r="31" spans="1:12" x14ac:dyDescent="0.35">
      <c r="A31" t="s">
        <v>7</v>
      </c>
      <c r="C31" s="6"/>
      <c r="D31" s="3">
        <v>12244.68</v>
      </c>
    </row>
    <row r="32" spans="1:12" x14ac:dyDescent="0.35">
      <c r="C32" s="3"/>
    </row>
    <row r="33" spans="1:4" s="1" customFormat="1" x14ac:dyDescent="0.35">
      <c r="A33" s="1" t="s">
        <v>9</v>
      </c>
      <c r="C33" s="5">
        <f>SUM(C28:C32)</f>
        <v>51246</v>
      </c>
      <c r="D33" s="5">
        <f>SUM(D28:D32)</f>
        <v>90266.700000000012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C5334B-26D4-4E04-9329-DB1346C41875}">
  <dimension ref="A1:J17"/>
  <sheetViews>
    <sheetView workbookViewId="0">
      <selection activeCell="E7" sqref="E7"/>
    </sheetView>
  </sheetViews>
  <sheetFormatPr defaultRowHeight="14.5" x14ac:dyDescent="0.35"/>
  <cols>
    <col min="2" max="2" width="15" customWidth="1"/>
    <col min="4" max="4" width="9.08984375" bestFit="1" customWidth="1"/>
    <col min="7" max="7" width="9.08984375" bestFit="1" customWidth="1"/>
    <col min="9" max="9" width="10" bestFit="1" customWidth="1"/>
    <col min="10" max="10" width="22.6328125" customWidth="1"/>
  </cols>
  <sheetData>
    <row r="1" spans="1:10" s="1" customFormat="1" x14ac:dyDescent="0.35">
      <c r="A1" s="1" t="s">
        <v>50</v>
      </c>
    </row>
    <row r="2" spans="1:10" s="1" customFormat="1" x14ac:dyDescent="0.35">
      <c r="A2" s="1" t="s">
        <v>12</v>
      </c>
      <c r="D2" s="1" t="s">
        <v>35</v>
      </c>
      <c r="E2" s="1" t="s">
        <v>37</v>
      </c>
      <c r="G2" s="1" t="s">
        <v>51</v>
      </c>
      <c r="I2" s="1" t="s">
        <v>3</v>
      </c>
    </row>
    <row r="4" spans="1:10" x14ac:dyDescent="0.35">
      <c r="A4" t="s">
        <v>93</v>
      </c>
      <c r="D4" s="3">
        <v>41194</v>
      </c>
      <c r="E4" s="3">
        <v>0</v>
      </c>
      <c r="I4" s="3">
        <f>D4-E4+G4</f>
        <v>41194</v>
      </c>
    </row>
    <row r="5" spans="1:10" x14ac:dyDescent="0.35">
      <c r="A5" t="s">
        <v>85</v>
      </c>
      <c r="D5" s="3">
        <v>4000</v>
      </c>
      <c r="E5" s="3">
        <v>4010</v>
      </c>
      <c r="G5" s="3"/>
      <c r="I5" s="3">
        <f t="shared" ref="I5" si="0">D5-E5+G5</f>
        <v>-10</v>
      </c>
      <c r="J5" t="s">
        <v>116</v>
      </c>
    </row>
    <row r="6" spans="1:10" ht="14" customHeight="1" x14ac:dyDescent="0.35">
      <c r="A6" t="s">
        <v>94</v>
      </c>
      <c r="D6" s="3">
        <v>20000</v>
      </c>
      <c r="E6" s="3">
        <v>32638.67</v>
      </c>
      <c r="I6" s="3">
        <f t="shared" ref="I6:I9" si="1">D6-E6</f>
        <v>-12638.669999999998</v>
      </c>
    </row>
    <row r="7" spans="1:10" ht="14" customHeight="1" x14ac:dyDescent="0.35">
      <c r="A7" t="s">
        <v>71</v>
      </c>
      <c r="D7" s="3">
        <v>5000</v>
      </c>
      <c r="E7" s="6">
        <v>0</v>
      </c>
      <c r="I7" s="3">
        <f t="shared" si="1"/>
        <v>5000</v>
      </c>
    </row>
    <row r="8" spans="1:10" ht="14" customHeight="1" x14ac:dyDescent="0.35">
      <c r="A8" t="s">
        <v>72</v>
      </c>
      <c r="D8" s="3">
        <v>3000</v>
      </c>
      <c r="E8" s="3">
        <v>0</v>
      </c>
      <c r="G8" s="3"/>
      <c r="H8" s="3"/>
      <c r="I8" s="3">
        <f>D8-E8</f>
        <v>3000</v>
      </c>
    </row>
    <row r="9" spans="1:10" x14ac:dyDescent="0.35">
      <c r="A9" t="s">
        <v>92</v>
      </c>
      <c r="D9" s="3">
        <v>5000</v>
      </c>
      <c r="E9" s="3">
        <v>0</v>
      </c>
      <c r="G9" s="3"/>
      <c r="I9" s="3">
        <f t="shared" si="1"/>
        <v>5000</v>
      </c>
    </row>
    <row r="10" spans="1:10" x14ac:dyDescent="0.35">
      <c r="D10" s="4"/>
      <c r="I10" s="3"/>
    </row>
    <row r="11" spans="1:10" x14ac:dyDescent="0.35">
      <c r="I11" s="8"/>
    </row>
    <row r="12" spans="1:10" s="1" customFormat="1" x14ac:dyDescent="0.35">
      <c r="A12" s="1" t="s">
        <v>9</v>
      </c>
      <c r="D12" s="5">
        <f>SUM(D4:D11)</f>
        <v>78194</v>
      </c>
      <c r="E12" s="5">
        <f>SUM(E4:E11)</f>
        <v>36648.67</v>
      </c>
      <c r="G12" s="5">
        <f>G5+G9</f>
        <v>0</v>
      </c>
      <c r="I12" s="3">
        <f>SUM(I4:I11)</f>
        <v>41545.33</v>
      </c>
    </row>
    <row r="15" spans="1:10" x14ac:dyDescent="0.35">
      <c r="E15" s="4"/>
    </row>
    <row r="17" spans="5:5" x14ac:dyDescent="0.35">
      <c r="E17" s="4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3B52E1-6C3B-4763-A96D-0599464377A0}">
  <dimension ref="A1:I14"/>
  <sheetViews>
    <sheetView workbookViewId="0">
      <selection activeCell="E5" sqref="E5"/>
    </sheetView>
  </sheetViews>
  <sheetFormatPr defaultRowHeight="14.5" x14ac:dyDescent="0.35"/>
  <cols>
    <col min="2" max="2" width="12.6328125" customWidth="1"/>
    <col min="7" max="7" width="9.6328125" bestFit="1" customWidth="1"/>
  </cols>
  <sheetData>
    <row r="1" spans="1:9" s="1" customFormat="1" x14ac:dyDescent="0.35">
      <c r="A1" s="1" t="s">
        <v>137</v>
      </c>
    </row>
    <row r="2" spans="1:9" s="1" customFormat="1" x14ac:dyDescent="0.35">
      <c r="A2" s="1" t="s">
        <v>0</v>
      </c>
      <c r="C2" s="1" t="s">
        <v>1</v>
      </c>
      <c r="E2" s="1" t="s">
        <v>2</v>
      </c>
      <c r="G2" s="1" t="s">
        <v>3</v>
      </c>
      <c r="I2" s="1" t="s">
        <v>4</v>
      </c>
    </row>
    <row r="3" spans="1:9" x14ac:dyDescent="0.35">
      <c r="A3" t="s">
        <v>5</v>
      </c>
      <c r="C3" s="3">
        <v>49324</v>
      </c>
      <c r="E3" s="3">
        <v>49324</v>
      </c>
      <c r="G3" s="3">
        <f>C3-E3</f>
        <v>0</v>
      </c>
    </row>
    <row r="4" spans="1:9" x14ac:dyDescent="0.35">
      <c r="A4" t="s">
        <v>6</v>
      </c>
      <c r="C4" s="6">
        <v>0</v>
      </c>
      <c r="E4" s="6">
        <v>280.7</v>
      </c>
      <c r="G4" s="3">
        <v>0</v>
      </c>
    </row>
    <row r="5" spans="1:9" x14ac:dyDescent="0.35">
      <c r="A5" t="s">
        <v>7</v>
      </c>
      <c r="C5" s="6">
        <v>0</v>
      </c>
      <c r="E5" s="6">
        <v>0</v>
      </c>
      <c r="G5" s="3">
        <v>0</v>
      </c>
    </row>
    <row r="6" spans="1:9" x14ac:dyDescent="0.35">
      <c r="A6" t="s">
        <v>11</v>
      </c>
      <c r="C6" s="3">
        <v>1902</v>
      </c>
      <c r="E6" s="3">
        <v>1997.86</v>
      </c>
      <c r="G6" s="3">
        <f>C6-E6</f>
        <v>-95.8599999999999</v>
      </c>
    </row>
    <row r="7" spans="1:9" x14ac:dyDescent="0.35">
      <c r="A7" t="s">
        <v>82</v>
      </c>
      <c r="C7" s="6">
        <v>10</v>
      </c>
      <c r="E7" s="6">
        <v>10</v>
      </c>
      <c r="G7" s="3">
        <f>C7-E7</f>
        <v>0</v>
      </c>
    </row>
    <row r="8" spans="1:9" x14ac:dyDescent="0.35">
      <c r="A8" t="s">
        <v>80</v>
      </c>
      <c r="C8" s="6">
        <v>10</v>
      </c>
      <c r="E8" s="6">
        <v>30</v>
      </c>
      <c r="G8" s="3">
        <f>C8-E8</f>
        <v>-20</v>
      </c>
    </row>
    <row r="9" spans="1:9" x14ac:dyDescent="0.35">
      <c r="A9" t="s">
        <v>30</v>
      </c>
      <c r="C9" s="6">
        <v>0</v>
      </c>
      <c r="E9" s="6">
        <v>0</v>
      </c>
      <c r="G9" s="3">
        <v>0</v>
      </c>
    </row>
    <row r="10" spans="1:9" x14ac:dyDescent="0.35">
      <c r="A10" t="s">
        <v>81</v>
      </c>
      <c r="C10" s="6">
        <v>0</v>
      </c>
      <c r="E10" s="6">
        <v>50</v>
      </c>
      <c r="G10" s="3">
        <v>0</v>
      </c>
    </row>
    <row r="11" spans="1:9" x14ac:dyDescent="0.35">
      <c r="A11" t="s">
        <v>8</v>
      </c>
      <c r="C11" s="6">
        <v>0</v>
      </c>
      <c r="E11" s="3">
        <v>0</v>
      </c>
      <c r="G11" s="3">
        <v>0</v>
      </c>
    </row>
    <row r="12" spans="1:9" x14ac:dyDescent="0.35">
      <c r="A12" t="s">
        <v>59</v>
      </c>
      <c r="C12" s="6">
        <v>0</v>
      </c>
      <c r="E12" s="3">
        <v>0</v>
      </c>
      <c r="G12" s="3">
        <v>0</v>
      </c>
    </row>
    <row r="13" spans="1:9" x14ac:dyDescent="0.35">
      <c r="G13" s="3"/>
    </row>
    <row r="14" spans="1:9" s="1" customFormat="1" x14ac:dyDescent="0.35">
      <c r="A14" s="1" t="s">
        <v>9</v>
      </c>
      <c r="C14" s="5">
        <f>SUM(C3:C13)</f>
        <v>51246</v>
      </c>
      <c r="E14" s="5">
        <f>SUM(E3:E13)</f>
        <v>51692.56</v>
      </c>
      <c r="G14" s="3">
        <f>SUM(G3:G13)</f>
        <v>-115.8599999999999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8D53E8-C8D8-49E0-B95D-91E70FD35469}">
  <dimension ref="A1:K19"/>
  <sheetViews>
    <sheetView tabSelected="1" workbookViewId="0">
      <selection activeCell="D6" sqref="D6"/>
    </sheetView>
  </sheetViews>
  <sheetFormatPr defaultRowHeight="14.5" x14ac:dyDescent="0.35"/>
  <cols>
    <col min="4" max="4" width="10" bestFit="1" customWidth="1"/>
    <col min="8" max="8" width="9.6328125" customWidth="1"/>
    <col min="11" max="11" width="10" bestFit="1" customWidth="1"/>
  </cols>
  <sheetData>
    <row r="1" spans="1:11" s="1" customFormat="1" x14ac:dyDescent="0.35">
      <c r="A1" s="1" t="s">
        <v>38</v>
      </c>
    </row>
    <row r="2" spans="1:11" s="1" customFormat="1" x14ac:dyDescent="0.35">
      <c r="A2" s="1" t="s">
        <v>39</v>
      </c>
      <c r="H2" s="1" t="s">
        <v>40</v>
      </c>
    </row>
    <row r="3" spans="1:11" x14ac:dyDescent="0.35">
      <c r="A3" t="s">
        <v>41</v>
      </c>
      <c r="D3" s="3">
        <v>93372.800000000003</v>
      </c>
      <c r="H3" t="s">
        <v>44</v>
      </c>
      <c r="K3" s="3">
        <v>32771.279999999999</v>
      </c>
    </row>
    <row r="4" spans="1:11" x14ac:dyDescent="0.35">
      <c r="A4" t="s">
        <v>42</v>
      </c>
      <c r="D4" s="3">
        <v>51692.56</v>
      </c>
      <c r="H4" t="s">
        <v>45</v>
      </c>
      <c r="K4" s="3">
        <v>5012.24</v>
      </c>
    </row>
    <row r="5" spans="1:11" x14ac:dyDescent="0.35">
      <c r="A5" t="s">
        <v>43</v>
      </c>
      <c r="D5" s="3">
        <v>90266.7</v>
      </c>
      <c r="H5" t="s">
        <v>46</v>
      </c>
      <c r="K5" s="3">
        <v>14956.21</v>
      </c>
    </row>
    <row r="6" spans="1:11" x14ac:dyDescent="0.35">
      <c r="H6" t="s">
        <v>47</v>
      </c>
      <c r="K6" s="3">
        <v>2058.9299999999998</v>
      </c>
    </row>
    <row r="7" spans="1:11" x14ac:dyDescent="0.35">
      <c r="K7" s="3"/>
    </row>
    <row r="8" spans="1:11" x14ac:dyDescent="0.35">
      <c r="H8" t="s">
        <v>64</v>
      </c>
      <c r="K8" s="3">
        <f>SUM(K3:K7)</f>
        <v>54798.659999999996</v>
      </c>
    </row>
    <row r="9" spans="1:11" x14ac:dyDescent="0.35">
      <c r="K9" s="3"/>
    </row>
    <row r="10" spans="1:11" x14ac:dyDescent="0.35">
      <c r="K10" s="3"/>
    </row>
    <row r="11" spans="1:11" x14ac:dyDescent="0.35">
      <c r="H11" t="s">
        <v>48</v>
      </c>
      <c r="K11" s="3"/>
    </row>
    <row r="12" spans="1:11" x14ac:dyDescent="0.35">
      <c r="K12" s="3"/>
    </row>
    <row r="13" spans="1:11" x14ac:dyDescent="0.35">
      <c r="K13" s="6"/>
    </row>
    <row r="14" spans="1:11" x14ac:dyDescent="0.35">
      <c r="K14" s="6"/>
    </row>
    <row r="15" spans="1:11" x14ac:dyDescent="0.35">
      <c r="K15" s="6"/>
    </row>
    <row r="16" spans="1:11" x14ac:dyDescent="0.35">
      <c r="K16" s="6"/>
    </row>
    <row r="17" spans="1:11" x14ac:dyDescent="0.35">
      <c r="H17" t="s">
        <v>49</v>
      </c>
    </row>
    <row r="19" spans="1:11" s="1" customFormat="1" x14ac:dyDescent="0.35">
      <c r="A19" s="1" t="s">
        <v>60</v>
      </c>
      <c r="D19" s="5">
        <f>D3+D4-D5</f>
        <v>54798.659999999989</v>
      </c>
      <c r="K19" s="5">
        <f>K8-K11-K12-K13-K14-K15-K16</f>
        <v>54798.659999999996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Income</vt:lpstr>
      <vt:lpstr>Expenditure</vt:lpstr>
      <vt:lpstr>Budget Regular</vt:lpstr>
      <vt:lpstr>Budget - Projects</vt:lpstr>
      <vt:lpstr>Budget - income</vt:lpstr>
      <vt:lpstr>Reconciliation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</dc:creator>
  <cp:lastModifiedBy>Karen Barker</cp:lastModifiedBy>
  <dcterms:created xsi:type="dcterms:W3CDTF">2020-05-31T13:08:22Z</dcterms:created>
  <dcterms:modified xsi:type="dcterms:W3CDTF">2026-01-29T16:07:15Z</dcterms:modified>
</cp:coreProperties>
</file>